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ojektant 10\Desktop\"/>
    </mc:Choice>
  </mc:AlternateContent>
  <bookViews>
    <workbookView xWindow="360" yWindow="270" windowWidth="18735" windowHeight="1221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80 001 Pol" sheetId="12" r:id="rId4"/>
    <sheet name="280 002 Pol" sheetId="13" r:id="rId5"/>
    <sheet name="280 0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'280 001 Pol'!$1:$7</definedName>
    <definedName name="_xlnm.Print_Titles" localSheetId="4">'280 002 Pol'!$1:$7</definedName>
    <definedName name="_xlnm.Print_Titles" localSheetId="5">'280 003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'280 001 Pol'!$A$1:$V$357</definedName>
    <definedName name="_xlnm.Print_Area" localSheetId="4">'280 002 Pol'!$A$1:$V$31</definedName>
    <definedName name="_xlnm.Print_Area" localSheetId="5">'280 003 Pol'!$A$1:$V$12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7102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1" i="1" l="1"/>
  <c r="G9" i="14"/>
  <c r="M9" i="14" s="1"/>
  <c r="M8" i="14" s="1"/>
  <c r="I9" i="14"/>
  <c r="I8" i="14" s="1"/>
  <c r="K9" i="14"/>
  <c r="K8" i="14" s="1"/>
  <c r="O9" i="14"/>
  <c r="O8" i="14" s="1"/>
  <c r="Q9" i="14"/>
  <c r="Q8" i="14" s="1"/>
  <c r="U9" i="14"/>
  <c r="U8" i="14" s="1"/>
  <c r="AD11" i="14"/>
  <c r="F43" i="1" s="1"/>
  <c r="G9" i="13"/>
  <c r="M9" i="13" s="1"/>
  <c r="I9" i="13"/>
  <c r="K9" i="13"/>
  <c r="O9" i="13"/>
  <c r="Q9" i="13"/>
  <c r="U9" i="13"/>
  <c r="G10" i="13"/>
  <c r="M10" i="13" s="1"/>
  <c r="I10" i="13"/>
  <c r="K10" i="13"/>
  <c r="O10" i="13"/>
  <c r="Q10" i="13"/>
  <c r="U10" i="13"/>
  <c r="G12" i="13"/>
  <c r="M12" i="13" s="1"/>
  <c r="I12" i="13"/>
  <c r="K12" i="13"/>
  <c r="O12" i="13"/>
  <c r="Q12" i="13"/>
  <c r="U12" i="13"/>
  <c r="G16" i="13"/>
  <c r="M16" i="13" s="1"/>
  <c r="I16" i="13"/>
  <c r="K16" i="13"/>
  <c r="O16" i="13"/>
  <c r="Q16" i="13"/>
  <c r="U16" i="13"/>
  <c r="G19" i="13"/>
  <c r="M19" i="13" s="1"/>
  <c r="I19" i="13"/>
  <c r="K19" i="13"/>
  <c r="O19" i="13"/>
  <c r="Q19" i="13"/>
  <c r="U19" i="13"/>
  <c r="G20" i="13"/>
  <c r="M20" i="13" s="1"/>
  <c r="I20" i="13"/>
  <c r="K20" i="13"/>
  <c r="O20" i="13"/>
  <c r="Q20" i="13"/>
  <c r="U20" i="13"/>
  <c r="G21" i="13"/>
  <c r="M21" i="13" s="1"/>
  <c r="I21" i="13"/>
  <c r="K21" i="13"/>
  <c r="O21" i="13"/>
  <c r="Q21" i="13"/>
  <c r="U21" i="13"/>
  <c r="G24" i="13"/>
  <c r="M24" i="13" s="1"/>
  <c r="I24" i="13"/>
  <c r="K24" i="13"/>
  <c r="O24" i="13"/>
  <c r="Q24" i="13"/>
  <c r="U24" i="13"/>
  <c r="G26" i="13"/>
  <c r="M26" i="13" s="1"/>
  <c r="I26" i="13"/>
  <c r="K26" i="13"/>
  <c r="O26" i="13"/>
  <c r="Q26" i="13"/>
  <c r="U26" i="13"/>
  <c r="G28" i="13"/>
  <c r="M28" i="13" s="1"/>
  <c r="I28" i="13"/>
  <c r="K28" i="13"/>
  <c r="O28" i="13"/>
  <c r="Q28" i="13"/>
  <c r="U28" i="13"/>
  <c r="AD30" i="13"/>
  <c r="F42" i="1" s="1"/>
  <c r="AZ315" i="12"/>
  <c r="AZ217" i="12"/>
  <c r="AZ208" i="12"/>
  <c r="AZ203" i="12"/>
  <c r="AZ174" i="12"/>
  <c r="AZ171" i="12"/>
  <c r="AZ144" i="12"/>
  <c r="AZ114" i="12"/>
  <c r="AZ107" i="12"/>
  <c r="AZ90" i="12"/>
  <c r="AZ87" i="12"/>
  <c r="AZ51" i="12"/>
  <c r="AZ48" i="12"/>
  <c r="AZ29" i="12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2" i="12"/>
  <c r="I12" i="12"/>
  <c r="K12" i="12"/>
  <c r="O12" i="12"/>
  <c r="Q12" i="12"/>
  <c r="U12" i="12"/>
  <c r="G16" i="12"/>
  <c r="M16" i="12" s="1"/>
  <c r="I16" i="12"/>
  <c r="K16" i="12"/>
  <c r="O16" i="12"/>
  <c r="Q16" i="12"/>
  <c r="U16" i="12"/>
  <c r="G19" i="12"/>
  <c r="M19" i="12" s="1"/>
  <c r="I19" i="12"/>
  <c r="K19" i="12"/>
  <c r="O19" i="12"/>
  <c r="Q19" i="12"/>
  <c r="U19" i="12"/>
  <c r="G21" i="12"/>
  <c r="I21" i="12"/>
  <c r="K21" i="12"/>
  <c r="M21" i="12"/>
  <c r="O21" i="12"/>
  <c r="Q21" i="12"/>
  <c r="U21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6" i="12"/>
  <c r="M36" i="12" s="1"/>
  <c r="I36" i="12"/>
  <c r="K36" i="12"/>
  <c r="O36" i="12"/>
  <c r="Q36" i="12"/>
  <c r="U36" i="12"/>
  <c r="G40" i="12"/>
  <c r="M40" i="12" s="1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7" i="12"/>
  <c r="M47" i="12" s="1"/>
  <c r="I47" i="12"/>
  <c r="K47" i="12"/>
  <c r="O47" i="12"/>
  <c r="Q47" i="12"/>
  <c r="U47" i="12"/>
  <c r="G50" i="12"/>
  <c r="M50" i="12" s="1"/>
  <c r="I50" i="12"/>
  <c r="K50" i="12"/>
  <c r="O50" i="12"/>
  <c r="Q50" i="12"/>
  <c r="U50" i="12"/>
  <c r="G52" i="12"/>
  <c r="M52" i="12" s="1"/>
  <c r="I52" i="12"/>
  <c r="K52" i="12"/>
  <c r="O52" i="12"/>
  <c r="Q52" i="12"/>
  <c r="U52" i="12"/>
  <c r="G59" i="12"/>
  <c r="M59" i="12" s="1"/>
  <c r="I59" i="12"/>
  <c r="K59" i="12"/>
  <c r="O59" i="12"/>
  <c r="Q59" i="12"/>
  <c r="U59" i="12"/>
  <c r="G62" i="12"/>
  <c r="I62" i="12"/>
  <c r="K62" i="12"/>
  <c r="M62" i="12"/>
  <c r="O62" i="12"/>
  <c r="Q62" i="12"/>
  <c r="U62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9" i="12"/>
  <c r="I69" i="12"/>
  <c r="K69" i="12"/>
  <c r="O69" i="12"/>
  <c r="Q69" i="12"/>
  <c r="U69" i="12"/>
  <c r="G72" i="12"/>
  <c r="M72" i="12" s="1"/>
  <c r="I72" i="12"/>
  <c r="K72" i="12"/>
  <c r="O72" i="12"/>
  <c r="Q72" i="12"/>
  <c r="U72" i="12"/>
  <c r="G75" i="12"/>
  <c r="M75" i="12" s="1"/>
  <c r="I75" i="12"/>
  <c r="K75" i="12"/>
  <c r="O75" i="12"/>
  <c r="Q75" i="12"/>
  <c r="U75" i="12"/>
  <c r="G78" i="12"/>
  <c r="M78" i="12" s="1"/>
  <c r="I78" i="12"/>
  <c r="K78" i="12"/>
  <c r="O78" i="12"/>
  <c r="Q78" i="12"/>
  <c r="U78" i="12"/>
  <c r="G80" i="12"/>
  <c r="M80" i="12" s="1"/>
  <c r="I80" i="12"/>
  <c r="K80" i="12"/>
  <c r="O80" i="12"/>
  <c r="Q80" i="12"/>
  <c r="U80" i="12"/>
  <c r="G83" i="12"/>
  <c r="M83" i="12" s="1"/>
  <c r="I83" i="12"/>
  <c r="K83" i="12"/>
  <c r="O83" i="12"/>
  <c r="Q83" i="12"/>
  <c r="U83" i="12"/>
  <c r="G86" i="12"/>
  <c r="M86" i="12" s="1"/>
  <c r="I86" i="12"/>
  <c r="K86" i="12"/>
  <c r="O86" i="12"/>
  <c r="Q86" i="12"/>
  <c r="U86" i="12"/>
  <c r="G89" i="12"/>
  <c r="M89" i="12" s="1"/>
  <c r="I89" i="12"/>
  <c r="K89" i="12"/>
  <c r="O89" i="12"/>
  <c r="Q89" i="12"/>
  <c r="U89" i="12"/>
  <c r="G92" i="12"/>
  <c r="G91" i="12" s="1"/>
  <c r="I55" i="1" s="1"/>
  <c r="I92" i="12"/>
  <c r="K92" i="12"/>
  <c r="O92" i="12"/>
  <c r="Q92" i="12"/>
  <c r="U92" i="12"/>
  <c r="U91" i="12" s="1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6" i="12"/>
  <c r="M106" i="12" s="1"/>
  <c r="I106" i="12"/>
  <c r="I105" i="12" s="1"/>
  <c r="K106" i="12"/>
  <c r="O106" i="12"/>
  <c r="Q106" i="12"/>
  <c r="U106" i="12"/>
  <c r="G109" i="12"/>
  <c r="I109" i="12"/>
  <c r="K109" i="12"/>
  <c r="M109" i="12"/>
  <c r="O109" i="12"/>
  <c r="Q109" i="12"/>
  <c r="U109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22" i="12"/>
  <c r="M122" i="12" s="1"/>
  <c r="I122" i="12"/>
  <c r="K122" i="12"/>
  <c r="O122" i="12"/>
  <c r="Q122" i="12"/>
  <c r="U122" i="12"/>
  <c r="G125" i="12"/>
  <c r="M125" i="12" s="1"/>
  <c r="I125" i="12"/>
  <c r="K125" i="12"/>
  <c r="O125" i="12"/>
  <c r="Q125" i="12"/>
  <c r="U125" i="12"/>
  <c r="G128" i="12"/>
  <c r="M128" i="12" s="1"/>
  <c r="I128" i="12"/>
  <c r="K128" i="12"/>
  <c r="O128" i="12"/>
  <c r="Q128" i="12"/>
  <c r="U128" i="12"/>
  <c r="G130" i="12"/>
  <c r="M130" i="12" s="1"/>
  <c r="I130" i="12"/>
  <c r="K130" i="12"/>
  <c r="O130" i="12"/>
  <c r="Q130" i="12"/>
  <c r="U130" i="12"/>
  <c r="G137" i="12"/>
  <c r="M137" i="12" s="1"/>
  <c r="I137" i="12"/>
  <c r="K137" i="12"/>
  <c r="O137" i="12"/>
  <c r="Q137" i="12"/>
  <c r="U137" i="12"/>
  <c r="G140" i="12"/>
  <c r="M140" i="12" s="1"/>
  <c r="I140" i="12"/>
  <c r="K140" i="12"/>
  <c r="O140" i="12"/>
  <c r="Q140" i="12"/>
  <c r="U140" i="12"/>
  <c r="G143" i="12"/>
  <c r="M143" i="12" s="1"/>
  <c r="I143" i="12"/>
  <c r="K143" i="12"/>
  <c r="O143" i="12"/>
  <c r="Q143" i="12"/>
  <c r="U143" i="12"/>
  <c r="G150" i="12"/>
  <c r="M150" i="12" s="1"/>
  <c r="I150" i="12"/>
  <c r="K150" i="12"/>
  <c r="O150" i="12"/>
  <c r="Q150" i="12"/>
  <c r="U150" i="12"/>
  <c r="G153" i="12"/>
  <c r="M153" i="12" s="1"/>
  <c r="I153" i="12"/>
  <c r="K153" i="12"/>
  <c r="O153" i="12"/>
  <c r="Q153" i="12"/>
  <c r="U153" i="12"/>
  <c r="G155" i="12"/>
  <c r="M155" i="12" s="1"/>
  <c r="I155" i="12"/>
  <c r="K155" i="12"/>
  <c r="O155" i="12"/>
  <c r="Q155" i="12"/>
  <c r="U155" i="12"/>
  <c r="G157" i="12"/>
  <c r="M157" i="12" s="1"/>
  <c r="I157" i="12"/>
  <c r="K157" i="12"/>
  <c r="O157" i="12"/>
  <c r="Q157" i="12"/>
  <c r="U157" i="12"/>
  <c r="G159" i="12"/>
  <c r="M159" i="12" s="1"/>
  <c r="I159" i="12"/>
  <c r="K159" i="12"/>
  <c r="O159" i="12"/>
  <c r="Q159" i="12"/>
  <c r="U159" i="12"/>
  <c r="G161" i="12"/>
  <c r="M161" i="12" s="1"/>
  <c r="I161" i="12"/>
  <c r="K161" i="12"/>
  <c r="O161" i="12"/>
  <c r="Q161" i="12"/>
  <c r="U161" i="12"/>
  <c r="G164" i="12"/>
  <c r="M164" i="12" s="1"/>
  <c r="I164" i="12"/>
  <c r="K164" i="12"/>
  <c r="O164" i="12"/>
  <c r="Q164" i="12"/>
  <c r="U164" i="12"/>
  <c r="G167" i="12"/>
  <c r="M167" i="12" s="1"/>
  <c r="I167" i="12"/>
  <c r="K167" i="12"/>
  <c r="O167" i="12"/>
  <c r="Q167" i="12"/>
  <c r="U167" i="12"/>
  <c r="G170" i="12"/>
  <c r="M170" i="12" s="1"/>
  <c r="I170" i="12"/>
  <c r="K170" i="12"/>
  <c r="O170" i="12"/>
  <c r="Q170" i="12"/>
  <c r="U170" i="12"/>
  <c r="G173" i="12"/>
  <c r="M173" i="12" s="1"/>
  <c r="I173" i="12"/>
  <c r="K173" i="12"/>
  <c r="O173" i="12"/>
  <c r="Q173" i="12"/>
  <c r="U173" i="12"/>
  <c r="G177" i="12"/>
  <c r="M177" i="12" s="1"/>
  <c r="I177" i="12"/>
  <c r="K177" i="12"/>
  <c r="O177" i="12"/>
  <c r="Q177" i="12"/>
  <c r="U177" i="12"/>
  <c r="G179" i="12"/>
  <c r="M179" i="12" s="1"/>
  <c r="I179" i="12"/>
  <c r="K179" i="12"/>
  <c r="O179" i="12"/>
  <c r="Q179" i="12"/>
  <c r="U179" i="12"/>
  <c r="G180" i="12"/>
  <c r="I180" i="12"/>
  <c r="K180" i="12"/>
  <c r="O180" i="12"/>
  <c r="Q180" i="12"/>
  <c r="U180" i="12"/>
  <c r="G181" i="12"/>
  <c r="M181" i="12" s="1"/>
  <c r="I181" i="12"/>
  <c r="K181" i="12"/>
  <c r="O181" i="12"/>
  <c r="Q181" i="12"/>
  <c r="U181" i="12"/>
  <c r="G183" i="12"/>
  <c r="M183" i="12" s="1"/>
  <c r="I183" i="12"/>
  <c r="K183" i="12"/>
  <c r="O183" i="12"/>
  <c r="Q183" i="12"/>
  <c r="U183" i="12"/>
  <c r="G184" i="12"/>
  <c r="M184" i="12" s="1"/>
  <c r="I184" i="12"/>
  <c r="K184" i="12"/>
  <c r="O184" i="12"/>
  <c r="Q184" i="12"/>
  <c r="U184" i="12"/>
  <c r="G186" i="12"/>
  <c r="M186" i="12" s="1"/>
  <c r="I186" i="12"/>
  <c r="K186" i="12"/>
  <c r="O186" i="12"/>
  <c r="Q186" i="12"/>
  <c r="U186" i="12"/>
  <c r="G187" i="12"/>
  <c r="M187" i="12" s="1"/>
  <c r="I187" i="12"/>
  <c r="K187" i="12"/>
  <c r="O187" i="12"/>
  <c r="Q187" i="12"/>
  <c r="U187" i="12"/>
  <c r="G189" i="12"/>
  <c r="I189" i="12"/>
  <c r="I188" i="12" s="1"/>
  <c r="K189" i="12"/>
  <c r="O189" i="12"/>
  <c r="Q189" i="12"/>
  <c r="U189" i="12"/>
  <c r="G190" i="12"/>
  <c r="I190" i="12"/>
  <c r="K190" i="12"/>
  <c r="M190" i="12"/>
  <c r="O190" i="12"/>
  <c r="Q190" i="12"/>
  <c r="U190" i="12"/>
  <c r="G191" i="12"/>
  <c r="M191" i="12" s="1"/>
  <c r="I191" i="12"/>
  <c r="K191" i="12"/>
  <c r="O191" i="12"/>
  <c r="Q191" i="12"/>
  <c r="U191" i="12"/>
  <c r="G193" i="12"/>
  <c r="M193" i="12" s="1"/>
  <c r="I193" i="12"/>
  <c r="K193" i="12"/>
  <c r="O193" i="12"/>
  <c r="Q193" i="12"/>
  <c r="U193" i="12"/>
  <c r="G196" i="12"/>
  <c r="M196" i="12" s="1"/>
  <c r="I196" i="12"/>
  <c r="K196" i="12"/>
  <c r="O196" i="12"/>
  <c r="Q196" i="12"/>
  <c r="U196" i="12"/>
  <c r="G199" i="12"/>
  <c r="M199" i="12" s="1"/>
  <c r="I199" i="12"/>
  <c r="K199" i="12"/>
  <c r="O199" i="12"/>
  <c r="Q199" i="12"/>
  <c r="U199" i="12"/>
  <c r="G202" i="12"/>
  <c r="I202" i="12"/>
  <c r="K202" i="12"/>
  <c r="M202" i="12"/>
  <c r="O202" i="12"/>
  <c r="Q202" i="12"/>
  <c r="U202" i="12"/>
  <c r="G207" i="12"/>
  <c r="M207" i="12" s="1"/>
  <c r="I207" i="12"/>
  <c r="K207" i="12"/>
  <c r="O207" i="12"/>
  <c r="Q207" i="12"/>
  <c r="U207" i="12"/>
  <c r="G210" i="12"/>
  <c r="M210" i="12" s="1"/>
  <c r="I210" i="12"/>
  <c r="K210" i="12"/>
  <c r="O210" i="12"/>
  <c r="Q210" i="12"/>
  <c r="U210" i="12"/>
  <c r="G212" i="12"/>
  <c r="M212" i="12" s="1"/>
  <c r="I212" i="12"/>
  <c r="K212" i="12"/>
  <c r="O212" i="12"/>
  <c r="Q212" i="12"/>
  <c r="U212" i="12"/>
  <c r="G213" i="12"/>
  <c r="M213" i="12" s="1"/>
  <c r="I213" i="12"/>
  <c r="K213" i="12"/>
  <c r="O213" i="12"/>
  <c r="Q213" i="12"/>
  <c r="U213" i="12"/>
  <c r="G216" i="12"/>
  <c r="M216" i="12" s="1"/>
  <c r="I216" i="12"/>
  <c r="K216" i="12"/>
  <c r="O216" i="12"/>
  <c r="Q216" i="12"/>
  <c r="U216" i="12"/>
  <c r="G222" i="12"/>
  <c r="M222" i="12" s="1"/>
  <c r="I222" i="12"/>
  <c r="K222" i="12"/>
  <c r="O222" i="12"/>
  <c r="Q222" i="12"/>
  <c r="U222" i="12"/>
  <c r="G225" i="12"/>
  <c r="M225" i="12" s="1"/>
  <c r="I225" i="12"/>
  <c r="K225" i="12"/>
  <c r="O225" i="12"/>
  <c r="Q225" i="12"/>
  <c r="U225" i="12"/>
  <c r="G227" i="12"/>
  <c r="M227" i="12" s="1"/>
  <c r="I227" i="12"/>
  <c r="K227" i="12"/>
  <c r="O227" i="12"/>
  <c r="Q227" i="12"/>
  <c r="U227" i="12"/>
  <c r="G229" i="12"/>
  <c r="M229" i="12" s="1"/>
  <c r="I229" i="12"/>
  <c r="K229" i="12"/>
  <c r="O229" i="12"/>
  <c r="Q229" i="12"/>
  <c r="U229" i="12"/>
  <c r="G231" i="12"/>
  <c r="I231" i="12"/>
  <c r="K231" i="12"/>
  <c r="O231" i="12"/>
  <c r="Q231" i="12"/>
  <c r="U231" i="12"/>
  <c r="G235" i="12"/>
  <c r="M235" i="12" s="1"/>
  <c r="I235" i="12"/>
  <c r="K235" i="12"/>
  <c r="O235" i="12"/>
  <c r="Q235" i="12"/>
  <c r="U235" i="12"/>
  <c r="G238" i="12"/>
  <c r="M238" i="12" s="1"/>
  <c r="I238" i="12"/>
  <c r="K238" i="12"/>
  <c r="O238" i="12"/>
  <c r="Q238" i="12"/>
  <c r="U238" i="12"/>
  <c r="G240" i="12"/>
  <c r="M240" i="12" s="1"/>
  <c r="I240" i="12"/>
  <c r="K240" i="12"/>
  <c r="O240" i="12"/>
  <c r="Q240" i="12"/>
  <c r="U240" i="12"/>
  <c r="G244" i="12"/>
  <c r="M244" i="12" s="1"/>
  <c r="I244" i="12"/>
  <c r="K244" i="12"/>
  <c r="O244" i="12"/>
  <c r="Q244" i="12"/>
  <c r="U244" i="12"/>
  <c r="G250" i="12"/>
  <c r="M250" i="12" s="1"/>
  <c r="I250" i="12"/>
  <c r="K250" i="12"/>
  <c r="O250" i="12"/>
  <c r="Q250" i="12"/>
  <c r="U250" i="12"/>
  <c r="G252" i="12"/>
  <c r="M252" i="12" s="1"/>
  <c r="I252" i="12"/>
  <c r="K252" i="12"/>
  <c r="O252" i="12"/>
  <c r="Q252" i="12"/>
  <c r="U252" i="12"/>
  <c r="G253" i="12"/>
  <c r="M253" i="12" s="1"/>
  <c r="I253" i="12"/>
  <c r="K253" i="12"/>
  <c r="O253" i="12"/>
  <c r="Q253" i="12"/>
  <c r="U253" i="12"/>
  <c r="G255" i="12"/>
  <c r="M255" i="12" s="1"/>
  <c r="M254" i="12" s="1"/>
  <c r="I255" i="12"/>
  <c r="I254" i="12" s="1"/>
  <c r="K255" i="12"/>
  <c r="K254" i="12" s="1"/>
  <c r="O255" i="12"/>
  <c r="O254" i="12" s="1"/>
  <c r="Q255" i="12"/>
  <c r="Q254" i="12" s="1"/>
  <c r="U255" i="12"/>
  <c r="U254" i="12" s="1"/>
  <c r="G258" i="12"/>
  <c r="I258" i="12"/>
  <c r="K258" i="12"/>
  <c r="O258" i="12"/>
  <c r="Q258" i="12"/>
  <c r="U258" i="12"/>
  <c r="G260" i="12"/>
  <c r="M260" i="12" s="1"/>
  <c r="I260" i="12"/>
  <c r="K260" i="12"/>
  <c r="O260" i="12"/>
  <c r="Q260" i="12"/>
  <c r="U260" i="12"/>
  <c r="G261" i="12"/>
  <c r="M261" i="12" s="1"/>
  <c r="I261" i="12"/>
  <c r="K261" i="12"/>
  <c r="O261" i="12"/>
  <c r="Q261" i="12"/>
  <c r="U261" i="12"/>
  <c r="G262" i="12"/>
  <c r="M262" i="12" s="1"/>
  <c r="I262" i="12"/>
  <c r="K262" i="12"/>
  <c r="O262" i="12"/>
  <c r="Q262" i="12"/>
  <c r="U262" i="12"/>
  <c r="G264" i="12"/>
  <c r="I264" i="12"/>
  <c r="K264" i="12"/>
  <c r="M264" i="12"/>
  <c r="O264" i="12"/>
  <c r="Q264" i="12"/>
  <c r="U264" i="12"/>
  <c r="G266" i="12"/>
  <c r="M266" i="12" s="1"/>
  <c r="I266" i="12"/>
  <c r="K266" i="12"/>
  <c r="O266" i="12"/>
  <c r="Q266" i="12"/>
  <c r="U266" i="12"/>
  <c r="G269" i="12"/>
  <c r="M269" i="12" s="1"/>
  <c r="I269" i="12"/>
  <c r="K269" i="12"/>
  <c r="O269" i="12"/>
  <c r="Q269" i="12"/>
  <c r="U269" i="12"/>
  <c r="G270" i="12"/>
  <c r="M270" i="12" s="1"/>
  <c r="I270" i="12"/>
  <c r="K270" i="12"/>
  <c r="O270" i="12"/>
  <c r="Q270" i="12"/>
  <c r="U270" i="12"/>
  <c r="G273" i="12"/>
  <c r="M273" i="12" s="1"/>
  <c r="I273" i="12"/>
  <c r="K273" i="12"/>
  <c r="O273" i="12"/>
  <c r="Q273" i="12"/>
  <c r="U273" i="12"/>
  <c r="G275" i="12"/>
  <c r="I275" i="12"/>
  <c r="K275" i="12"/>
  <c r="M275" i="12"/>
  <c r="O275" i="12"/>
  <c r="Q275" i="12"/>
  <c r="U275" i="12"/>
  <c r="G280" i="12"/>
  <c r="M280" i="12" s="1"/>
  <c r="I280" i="12"/>
  <c r="K280" i="12"/>
  <c r="O280" i="12"/>
  <c r="Q280" i="12"/>
  <c r="U280" i="12"/>
  <c r="G282" i="12"/>
  <c r="M282" i="12" s="1"/>
  <c r="I282" i="12"/>
  <c r="K282" i="12"/>
  <c r="O282" i="12"/>
  <c r="Q282" i="12"/>
  <c r="U282" i="12"/>
  <c r="G285" i="12"/>
  <c r="M285" i="12" s="1"/>
  <c r="I285" i="12"/>
  <c r="K285" i="12"/>
  <c r="O285" i="12"/>
  <c r="Q285" i="12"/>
  <c r="U285" i="12"/>
  <c r="G287" i="12"/>
  <c r="M287" i="12" s="1"/>
  <c r="I287" i="12"/>
  <c r="K287" i="12"/>
  <c r="O287" i="12"/>
  <c r="Q287" i="12"/>
  <c r="U287" i="12"/>
  <c r="G288" i="12"/>
  <c r="M288" i="12" s="1"/>
  <c r="I288" i="12"/>
  <c r="K288" i="12"/>
  <c r="O288" i="12"/>
  <c r="Q288" i="12"/>
  <c r="U288" i="12"/>
  <c r="G289" i="12"/>
  <c r="M289" i="12" s="1"/>
  <c r="I289" i="12"/>
  <c r="K289" i="12"/>
  <c r="O289" i="12"/>
  <c r="Q289" i="12"/>
  <c r="U289" i="12"/>
  <c r="G290" i="12"/>
  <c r="M290" i="12" s="1"/>
  <c r="I290" i="12"/>
  <c r="K290" i="12"/>
  <c r="O290" i="12"/>
  <c r="Q290" i="12"/>
  <c r="U290" i="12"/>
  <c r="G291" i="12"/>
  <c r="M291" i="12" s="1"/>
  <c r="I291" i="12"/>
  <c r="K291" i="12"/>
  <c r="O291" i="12"/>
  <c r="Q291" i="12"/>
  <c r="U291" i="12"/>
  <c r="G294" i="12"/>
  <c r="I294" i="12"/>
  <c r="K294" i="12"/>
  <c r="O294" i="12"/>
  <c r="Q294" i="12"/>
  <c r="U294" i="12"/>
  <c r="G295" i="12"/>
  <c r="M295" i="12" s="1"/>
  <c r="I295" i="12"/>
  <c r="K295" i="12"/>
  <c r="O295" i="12"/>
  <c r="Q295" i="12"/>
  <c r="U295" i="12"/>
  <c r="G296" i="12"/>
  <c r="M296" i="12" s="1"/>
  <c r="I296" i="12"/>
  <c r="K296" i="12"/>
  <c r="O296" i="12"/>
  <c r="Q296" i="12"/>
  <c r="U296" i="12"/>
  <c r="G297" i="12"/>
  <c r="M297" i="12" s="1"/>
  <c r="I297" i="12"/>
  <c r="K297" i="12"/>
  <c r="O297" i="12"/>
  <c r="Q297" i="12"/>
  <c r="U297" i="12"/>
  <c r="G298" i="12"/>
  <c r="M298" i="12" s="1"/>
  <c r="I298" i="12"/>
  <c r="K298" i="12"/>
  <c r="O298" i="12"/>
  <c r="Q298" i="12"/>
  <c r="U298" i="12"/>
  <c r="G301" i="12"/>
  <c r="M301" i="12" s="1"/>
  <c r="I301" i="12"/>
  <c r="K301" i="12"/>
  <c r="O301" i="12"/>
  <c r="Q301" i="12"/>
  <c r="U301" i="12"/>
  <c r="G304" i="12"/>
  <c r="M304" i="12" s="1"/>
  <c r="I304" i="12"/>
  <c r="K304" i="12"/>
  <c r="O304" i="12"/>
  <c r="Q304" i="12"/>
  <c r="U304" i="12"/>
  <c r="G306" i="12"/>
  <c r="M306" i="12" s="1"/>
  <c r="I306" i="12"/>
  <c r="K306" i="12"/>
  <c r="O306" i="12"/>
  <c r="Q306" i="12"/>
  <c r="U306" i="12"/>
  <c r="G308" i="12"/>
  <c r="M308" i="12" s="1"/>
  <c r="I308" i="12"/>
  <c r="K308" i="12"/>
  <c r="O308" i="12"/>
  <c r="Q308" i="12"/>
  <c r="U308" i="12"/>
  <c r="G310" i="12"/>
  <c r="M310" i="12" s="1"/>
  <c r="I310" i="12"/>
  <c r="K310" i="12"/>
  <c r="O310" i="12"/>
  <c r="Q310" i="12"/>
  <c r="U310" i="12"/>
  <c r="G311" i="12"/>
  <c r="M311" i="12" s="1"/>
  <c r="I311" i="12"/>
  <c r="K311" i="12"/>
  <c r="O311" i="12"/>
  <c r="Q311" i="12"/>
  <c r="U311" i="12"/>
  <c r="G313" i="12"/>
  <c r="M313" i="12" s="1"/>
  <c r="I313" i="12"/>
  <c r="K313" i="12"/>
  <c r="O313" i="12"/>
  <c r="Q313" i="12"/>
  <c r="U313" i="12"/>
  <c r="G314" i="12"/>
  <c r="M314" i="12" s="1"/>
  <c r="I314" i="12"/>
  <c r="K314" i="12"/>
  <c r="O314" i="12"/>
  <c r="Q314" i="12"/>
  <c r="U314" i="12"/>
  <c r="G317" i="12"/>
  <c r="I317" i="12"/>
  <c r="K317" i="12"/>
  <c r="M317" i="12"/>
  <c r="O317" i="12"/>
  <c r="Q317" i="12"/>
  <c r="U317" i="12"/>
  <c r="G319" i="12"/>
  <c r="M319" i="12" s="1"/>
  <c r="I319" i="12"/>
  <c r="K319" i="12"/>
  <c r="O319" i="12"/>
  <c r="Q319" i="12"/>
  <c r="U319" i="12"/>
  <c r="G320" i="12"/>
  <c r="M320" i="12" s="1"/>
  <c r="I320" i="12"/>
  <c r="K320" i="12"/>
  <c r="O320" i="12"/>
  <c r="Q320" i="12"/>
  <c r="U320" i="12"/>
  <c r="G323" i="12"/>
  <c r="M323" i="12" s="1"/>
  <c r="M322" i="12" s="1"/>
  <c r="I323" i="12"/>
  <c r="I322" i="12" s="1"/>
  <c r="K323" i="12"/>
  <c r="K322" i="12" s="1"/>
  <c r="O323" i="12"/>
  <c r="O322" i="12" s="1"/>
  <c r="Q323" i="12"/>
  <c r="Q322" i="12" s="1"/>
  <c r="U323" i="12"/>
  <c r="U322" i="12" s="1"/>
  <c r="G326" i="12"/>
  <c r="M326" i="12" s="1"/>
  <c r="I326" i="12"/>
  <c r="I325" i="12" s="1"/>
  <c r="K326" i="12"/>
  <c r="O326" i="12"/>
  <c r="Q326" i="12"/>
  <c r="U326" i="12"/>
  <c r="U325" i="12" s="1"/>
  <c r="G329" i="12"/>
  <c r="M329" i="12" s="1"/>
  <c r="I329" i="12"/>
  <c r="K329" i="12"/>
  <c r="O329" i="12"/>
  <c r="Q329" i="12"/>
  <c r="U329" i="12"/>
  <c r="K332" i="12"/>
  <c r="G333" i="12"/>
  <c r="I333" i="12"/>
  <c r="K333" i="12"/>
  <c r="O333" i="12"/>
  <c r="Q333" i="12"/>
  <c r="U333" i="12"/>
  <c r="G336" i="12"/>
  <c r="M336" i="12" s="1"/>
  <c r="I336" i="12"/>
  <c r="I332" i="12" s="1"/>
  <c r="K336" i="12"/>
  <c r="O336" i="12"/>
  <c r="Q336" i="12"/>
  <c r="U336" i="12"/>
  <c r="G337" i="12"/>
  <c r="M337" i="12" s="1"/>
  <c r="I337" i="12"/>
  <c r="K337" i="12"/>
  <c r="O337" i="12"/>
  <c r="Q337" i="12"/>
  <c r="U337" i="12"/>
  <c r="G339" i="12"/>
  <c r="M339" i="12" s="1"/>
  <c r="I339" i="12"/>
  <c r="K339" i="12"/>
  <c r="O339" i="12"/>
  <c r="Q339" i="12"/>
  <c r="U339" i="12"/>
  <c r="G340" i="12"/>
  <c r="M340" i="12" s="1"/>
  <c r="I340" i="12"/>
  <c r="K340" i="12"/>
  <c r="O340" i="12"/>
  <c r="Q340" i="12"/>
  <c r="U340" i="12"/>
  <c r="G341" i="12"/>
  <c r="M341" i="12" s="1"/>
  <c r="I341" i="12"/>
  <c r="K341" i="12"/>
  <c r="O341" i="12"/>
  <c r="Q341" i="12"/>
  <c r="U341" i="12"/>
  <c r="G342" i="12"/>
  <c r="M342" i="12" s="1"/>
  <c r="I342" i="12"/>
  <c r="K342" i="12"/>
  <c r="O342" i="12"/>
  <c r="Q342" i="12"/>
  <c r="U342" i="12"/>
  <c r="G344" i="12"/>
  <c r="M344" i="12" s="1"/>
  <c r="I344" i="12"/>
  <c r="K344" i="12"/>
  <c r="O344" i="12"/>
  <c r="Q344" i="12"/>
  <c r="U344" i="12"/>
  <c r="G345" i="12"/>
  <c r="M345" i="12" s="1"/>
  <c r="I345" i="12"/>
  <c r="K345" i="12"/>
  <c r="O345" i="12"/>
  <c r="Q345" i="12"/>
  <c r="U345" i="12"/>
  <c r="G346" i="12"/>
  <c r="M346" i="12" s="1"/>
  <c r="I346" i="12"/>
  <c r="K346" i="12"/>
  <c r="O346" i="12"/>
  <c r="Q346" i="12"/>
  <c r="U346" i="12"/>
  <c r="G347" i="12"/>
  <c r="M347" i="12" s="1"/>
  <c r="I347" i="12"/>
  <c r="K347" i="12"/>
  <c r="O347" i="12"/>
  <c r="Q347" i="12"/>
  <c r="U347" i="12"/>
  <c r="G348" i="12"/>
  <c r="M348" i="12" s="1"/>
  <c r="I348" i="12"/>
  <c r="K348" i="12"/>
  <c r="O348" i="12"/>
  <c r="Q348" i="12"/>
  <c r="U348" i="12"/>
  <c r="G349" i="12"/>
  <c r="M349" i="12" s="1"/>
  <c r="I349" i="12"/>
  <c r="K349" i="12"/>
  <c r="O349" i="12"/>
  <c r="Q349" i="12"/>
  <c r="U349" i="12"/>
  <c r="G350" i="12"/>
  <c r="M350" i="12" s="1"/>
  <c r="I350" i="12"/>
  <c r="K350" i="12"/>
  <c r="O350" i="12"/>
  <c r="Q350" i="12"/>
  <c r="U350" i="12"/>
  <c r="G352" i="12"/>
  <c r="M352" i="12" s="1"/>
  <c r="I352" i="12"/>
  <c r="K352" i="12"/>
  <c r="K351" i="12" s="1"/>
  <c r="O352" i="12"/>
  <c r="Q352" i="12"/>
  <c r="U352" i="12"/>
  <c r="G353" i="12"/>
  <c r="M353" i="12" s="1"/>
  <c r="I353" i="12"/>
  <c r="K353" i="12"/>
  <c r="O353" i="12"/>
  <c r="Q353" i="12"/>
  <c r="U353" i="12"/>
  <c r="G354" i="12"/>
  <c r="M354" i="12" s="1"/>
  <c r="I354" i="12"/>
  <c r="K354" i="12"/>
  <c r="O354" i="12"/>
  <c r="Q354" i="12"/>
  <c r="U354" i="12"/>
  <c r="AD356" i="12"/>
  <c r="F39" i="1" s="1"/>
  <c r="I20" i="1"/>
  <c r="U338" i="12" l="1"/>
  <c r="O284" i="12"/>
  <c r="G188" i="12"/>
  <c r="I62" i="1" s="1"/>
  <c r="U176" i="12"/>
  <c r="I158" i="12"/>
  <c r="G176" i="12"/>
  <c r="I61" i="1" s="1"/>
  <c r="K8" i="12"/>
  <c r="I338" i="12"/>
  <c r="I272" i="12"/>
  <c r="I351" i="12"/>
  <c r="U105" i="12"/>
  <c r="K96" i="12"/>
  <c r="Q91" i="12"/>
  <c r="I35" i="12"/>
  <c r="O8" i="13"/>
  <c r="AE11" i="14"/>
  <c r="G43" i="1" s="1"/>
  <c r="U332" i="12"/>
  <c r="K338" i="12"/>
  <c r="O149" i="12"/>
  <c r="O121" i="12"/>
  <c r="K105" i="12"/>
  <c r="O8" i="12"/>
  <c r="G8" i="14"/>
  <c r="Q8" i="13"/>
  <c r="I8" i="13"/>
  <c r="U8" i="13"/>
  <c r="K8" i="13"/>
  <c r="G230" i="12"/>
  <c r="I64" i="1" s="1"/>
  <c r="O105" i="12"/>
  <c r="O96" i="12"/>
  <c r="O68" i="12"/>
  <c r="I343" i="12"/>
  <c r="O338" i="12"/>
  <c r="G332" i="12"/>
  <c r="I73" i="1" s="1"/>
  <c r="G293" i="12"/>
  <c r="I69" i="1" s="1"/>
  <c r="U272" i="12"/>
  <c r="K272" i="12"/>
  <c r="I230" i="12"/>
  <c r="U192" i="12"/>
  <c r="K188" i="12"/>
  <c r="I149" i="12"/>
  <c r="I96" i="12"/>
  <c r="Q96" i="12"/>
  <c r="I91" i="12"/>
  <c r="G11" i="12"/>
  <c r="I52" i="1" s="1"/>
  <c r="Q8" i="12"/>
  <c r="Q284" i="12"/>
  <c r="U121" i="12"/>
  <c r="M96" i="12"/>
  <c r="M325" i="12"/>
  <c r="I293" i="12"/>
  <c r="M189" i="12"/>
  <c r="M188" i="12" s="1"/>
  <c r="I176" i="12"/>
  <c r="Q105" i="12"/>
  <c r="U96" i="12"/>
  <c r="K91" i="12"/>
  <c r="K68" i="12"/>
  <c r="U8" i="12"/>
  <c r="F40" i="1"/>
  <c r="G257" i="12"/>
  <c r="I66" i="1" s="1"/>
  <c r="M231" i="12"/>
  <c r="M230" i="12" s="1"/>
  <c r="K176" i="12"/>
  <c r="I121" i="12"/>
  <c r="O91" i="12"/>
  <c r="K11" i="12"/>
  <c r="M8" i="12"/>
  <c r="O343" i="12"/>
  <c r="K325" i="12"/>
  <c r="O300" i="12"/>
  <c r="I257" i="12"/>
  <c r="O230" i="12"/>
  <c r="Q188" i="12"/>
  <c r="Q149" i="12"/>
  <c r="K121" i="12"/>
  <c r="G96" i="12"/>
  <c r="I56" i="1" s="1"/>
  <c r="Q68" i="12"/>
  <c r="U11" i="12"/>
  <c r="O11" i="12"/>
  <c r="M343" i="12"/>
  <c r="U293" i="12"/>
  <c r="U158" i="12"/>
  <c r="U68" i="12"/>
  <c r="G343" i="12"/>
  <c r="I77" i="1" s="1"/>
  <c r="O192" i="12"/>
  <c r="M180" i="12"/>
  <c r="M176" i="12" s="1"/>
  <c r="K149" i="12"/>
  <c r="I11" i="12"/>
  <c r="Q272" i="12"/>
  <c r="Q257" i="12"/>
  <c r="I68" i="12"/>
  <c r="K35" i="12"/>
  <c r="Q11" i="12"/>
  <c r="U351" i="12"/>
  <c r="I284" i="12"/>
  <c r="Q300" i="12"/>
  <c r="Q230" i="12"/>
  <c r="I192" i="12"/>
  <c r="U188" i="12"/>
  <c r="O176" i="12"/>
  <c r="O158" i="12"/>
  <c r="U149" i="12"/>
  <c r="O35" i="12"/>
  <c r="I8" i="12"/>
  <c r="M272" i="12"/>
  <c r="U284" i="12"/>
  <c r="O351" i="12"/>
  <c r="K300" i="12"/>
  <c r="O272" i="12"/>
  <c r="G68" i="12"/>
  <c r="I54" i="1" s="1"/>
  <c r="Q351" i="12"/>
  <c r="O188" i="12"/>
  <c r="K158" i="12"/>
  <c r="M333" i="12"/>
  <c r="M294" i="12"/>
  <c r="M293" i="12" s="1"/>
  <c r="K343" i="12"/>
  <c r="Q343" i="12"/>
  <c r="O332" i="12"/>
  <c r="O325" i="12"/>
  <c r="O293" i="12"/>
  <c r="K284" i="12"/>
  <c r="K257" i="12"/>
  <c r="K230" i="12"/>
  <c r="G351" i="12"/>
  <c r="I78" i="1" s="1"/>
  <c r="I19" i="1" s="1"/>
  <c r="U343" i="12"/>
  <c r="Q338" i="12"/>
  <c r="M338" i="12"/>
  <c r="Q332" i="12"/>
  <c r="Q325" i="12"/>
  <c r="I300" i="12"/>
  <c r="U300" i="12"/>
  <c r="K293" i="12"/>
  <c r="Q293" i="12"/>
  <c r="U257" i="12"/>
  <c r="O257" i="12"/>
  <c r="U230" i="12"/>
  <c r="Q192" i="12"/>
  <c r="K192" i="12"/>
  <c r="Q176" i="12"/>
  <c r="Q158" i="12"/>
  <c r="Q121" i="12"/>
  <c r="M105" i="12"/>
  <c r="U35" i="12"/>
  <c r="Q35" i="12"/>
  <c r="H43" i="1"/>
  <c r="I43" i="1" s="1"/>
  <c r="F44" i="1"/>
  <c r="M8" i="13"/>
  <c r="G8" i="13"/>
  <c r="AE30" i="13"/>
  <c r="G42" i="1" s="1"/>
  <c r="H42" i="1" s="1"/>
  <c r="I42" i="1" s="1"/>
  <c r="M149" i="12"/>
  <c r="M121" i="12"/>
  <c r="M300" i="12"/>
  <c r="M284" i="12"/>
  <c r="M332" i="12"/>
  <c r="M192" i="12"/>
  <c r="M158" i="12"/>
  <c r="M35" i="12"/>
  <c r="M351" i="12"/>
  <c r="G105" i="12"/>
  <c r="I57" i="1" s="1"/>
  <c r="AE356" i="12"/>
  <c r="G300" i="12"/>
  <c r="I70" i="1" s="1"/>
  <c r="G158" i="12"/>
  <c r="I60" i="1" s="1"/>
  <c r="G35" i="12"/>
  <c r="I53" i="1" s="1"/>
  <c r="G272" i="12"/>
  <c r="I67" i="1" s="1"/>
  <c r="G338" i="12"/>
  <c r="I74" i="1" s="1"/>
  <c r="G322" i="12"/>
  <c r="I71" i="1" s="1"/>
  <c r="G284" i="12"/>
  <c r="I68" i="1" s="1"/>
  <c r="M258" i="12"/>
  <c r="M257" i="12" s="1"/>
  <c r="G254" i="12"/>
  <c r="I65" i="1" s="1"/>
  <c r="G149" i="12"/>
  <c r="I59" i="1" s="1"/>
  <c r="G121" i="12"/>
  <c r="I58" i="1" s="1"/>
  <c r="M92" i="12"/>
  <c r="M91" i="12" s="1"/>
  <c r="M12" i="12"/>
  <c r="M11" i="12" s="1"/>
  <c r="G325" i="12"/>
  <c r="I72" i="1" s="1"/>
  <c r="G192" i="12"/>
  <c r="I63" i="1" s="1"/>
  <c r="M69" i="12"/>
  <c r="M68" i="12" s="1"/>
  <c r="G8" i="12"/>
  <c r="J28" i="1"/>
  <c r="J26" i="1"/>
  <c r="G38" i="1"/>
  <c r="F38" i="1"/>
  <c r="H32" i="1"/>
  <c r="J23" i="1"/>
  <c r="J24" i="1"/>
  <c r="J25" i="1"/>
  <c r="J27" i="1"/>
  <c r="E24" i="1"/>
  <c r="E26" i="1"/>
  <c r="I17" i="1" l="1"/>
  <c r="G11" i="14"/>
  <c r="I75" i="1"/>
  <c r="I76" i="1"/>
  <c r="I18" i="1" s="1"/>
  <c r="G30" i="13"/>
  <c r="I51" i="1"/>
  <c r="G356" i="12"/>
  <c r="G39" i="1"/>
  <c r="G40" i="1"/>
  <c r="H40" i="1" s="1"/>
  <c r="I40" i="1" s="1"/>
  <c r="G41" i="1"/>
  <c r="H41" i="1" s="1"/>
  <c r="I41" i="1" s="1"/>
  <c r="G23" i="1"/>
  <c r="I79" i="1" l="1"/>
  <c r="I16" i="1"/>
  <c r="I21" i="1" s="1"/>
  <c r="G44" i="1"/>
  <c r="I39" i="1"/>
  <c r="I44" i="1" s="1"/>
  <c r="H39" i="1"/>
  <c r="H44" i="1" s="1"/>
  <c r="A23" i="1"/>
  <c r="A24" i="1" s="1"/>
  <c r="G24" i="1" s="1"/>
  <c r="J71" i="1" l="1"/>
  <c r="J51" i="1"/>
  <c r="J69" i="1"/>
  <c r="J55" i="1"/>
  <c r="J67" i="1"/>
  <c r="J61" i="1"/>
  <c r="J78" i="1"/>
  <c r="J70" i="1"/>
  <c r="J76" i="1"/>
  <c r="J64" i="1"/>
  <c r="J77" i="1"/>
  <c r="J54" i="1"/>
  <c r="J57" i="1"/>
  <c r="J66" i="1"/>
  <c r="J60" i="1"/>
  <c r="J59" i="1"/>
  <c r="J63" i="1"/>
  <c r="J56" i="1"/>
  <c r="J73" i="1"/>
  <c r="J58" i="1"/>
  <c r="J53" i="1"/>
  <c r="J62" i="1"/>
  <c r="J65" i="1"/>
  <c r="J74" i="1"/>
  <c r="J75" i="1"/>
  <c r="J72" i="1"/>
  <c r="J68" i="1"/>
  <c r="J52" i="1"/>
  <c r="G25" i="1"/>
  <c r="A25" i="1" s="1"/>
  <c r="A26" i="1" s="1"/>
  <c r="G26" i="1" s="1"/>
  <c r="G28" i="1"/>
  <c r="J39" i="1"/>
  <c r="J44" i="1" s="1"/>
  <c r="J43" i="1"/>
  <c r="J41" i="1"/>
  <c r="J42" i="1"/>
  <c r="J40" i="1"/>
  <c r="A27" i="1"/>
  <c r="A29" i="1" s="1"/>
  <c r="G29" i="1" s="1"/>
  <c r="G27" i="1" s="1"/>
  <c r="J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<sst xmlns="http://schemas.openxmlformats.org/spreadsheetml/2006/main" count="1678" uniqueCount="674">
  <si>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</si>
  <si>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</si>
  <si>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</si>
  <si>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</si>
  <si>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</si>
  <si>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</si>
  <si>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</si>
  <si>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</si>
  <si>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</si>
  <si>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</si>
  <si>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</si>
  <si>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</si>
  <si>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</si>
  <si>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</si>
  <si>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</si>
  <si>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</si>
  <si>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</si>
  <si>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</si>
  <si>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</si>
  <si>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</si>
  <si>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</si>
  <si>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</si>
  <si>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</si>
  <si>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</si>
  <si>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</si>
  <si>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</si>
  <si>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</si>
  <si>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</si>
  <si>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</si>
  <si>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</si>
  <si>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</si>
  <si>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</si>
  <si>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</si>
  <si>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</si>
  <si>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</si>
  <si>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</si>
  <si>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</si>
  <si>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</si>
  <si>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</si>
  <si>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</si>
  <si>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</si>
  <si>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</si>
  <si>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</si>
  <si>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Eng17/15</t>
  </si>
  <si>
    <t>Gymnázium a střední odborná škola Plasy - instalace výtahu</t>
  </si>
  <si>
    <t>ENGINEERS CZ s.r.o.</t>
  </si>
  <si>
    <t>Ortenovo náměstí 1488/13</t>
  </si>
  <si>
    <t>Praha-Holešovice</t>
  </si>
  <si>
    <t>17000</t>
  </si>
  <si>
    <t>24127663</t>
  </si>
  <si>
    <t>CZ24127663</t>
  </si>
  <si>
    <t>Stavba</t>
  </si>
  <si>
    <t>280</t>
  </si>
  <si>
    <t>Plasy, ul. Školní 280</t>
  </si>
  <si>
    <t>001</t>
  </si>
  <si>
    <t>Instalace výtahu</t>
  </si>
  <si>
    <t>002</t>
  </si>
  <si>
    <t>Ocelové výtahová šachta včetně opláštění</t>
  </si>
  <si>
    <t>003</t>
  </si>
  <si>
    <t>Dodávka a montáž výtahu</t>
  </si>
  <si>
    <t>Celkem za stavbu</t>
  </si>
  <si>
    <t>CZK</t>
  </si>
  <si>
    <t>Rekapitulace dílů</t>
  </si>
  <si>
    <t>Typ dílu</t>
  </si>
  <si>
    <t>0</t>
  </si>
  <si>
    <t>Přípravné a pomocné práce</t>
  </si>
  <si>
    <t>1</t>
  </si>
  <si>
    <t>Zemní práce</t>
  </si>
  <si>
    <t>2</t>
  </si>
  <si>
    <t>Základy a zvláštní zakládání</t>
  </si>
  <si>
    <t>3</t>
  </si>
  <si>
    <t>Svislé a kompletní konstrukce</t>
  </si>
  <si>
    <t>311</t>
  </si>
  <si>
    <t>Sádrokartony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</si>
  <si>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</si>
  <si>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</si>
  <si>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</si>
  <si>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</si>
  <si>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</si>
  <si>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</si>
  <si>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</si>
  <si>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</si>
  <si>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</si>
  <si>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</si>
  <si>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</si>
  <si>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</si>
  <si>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</si>
  <si>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</si>
  <si>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</si>
  <si>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</si>
  <si>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</si>
  <si>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</si>
  <si>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</si>
  <si>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</si>
  <si>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</si>
  <si>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</si>
  <si>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</si>
  <si>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</si>
  <si>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764</t>
  </si>
  <si>
    <t>Konstrukce klempířské</t>
  </si>
  <si>
    <t>767</t>
  </si>
  <si>
    <t>Konstrukce zámečnické</t>
  </si>
  <si>
    <t>771</t>
  </si>
  <si>
    <t>Podlahy z dlaždic a obklady</t>
  </si>
  <si>
    <t>773</t>
  </si>
  <si>
    <t>Podlahy teracové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</si>
  <si>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</si>
  <si>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</si>
  <si>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</si>
  <si>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</si>
  <si>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</si>
  <si>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</si>
  <si>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</si>
  <si>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zařízení a vah-výtahy</t>
  </si>
  <si>
    <t>M43</t>
  </si>
  <si>
    <t>Montáže ocelových konstrukcí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</si>
  <si>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</si>
  <si>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</si>
  <si>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</si>
  <si>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</si>
  <si>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</si>
  <si>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</si>
  <si>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</si>
  <si>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</si>
  <si>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</si>
  <si>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</si>
  <si>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</si>
  <si>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</si>
  <si>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</si>
  <si>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</si>
  <si>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</si>
  <si>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</si>
  <si>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</si>
  <si>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</si>
  <si>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</si>
  <si>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</si>
  <si>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</si>
  <si>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</si>
  <si>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</si>
  <si>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</si>
  <si>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</si>
  <si>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</si>
  <si>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</si>
  <si>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</si>
  <si>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</si>
  <si>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Díl:</t>
  </si>
  <si>
    <t>DIL</t>
  </si>
  <si>
    <t>382111001MZ</t>
  </si>
  <si>
    <t>Rozměření poloh</t>
  </si>
  <si>
    <t>kpl.</t>
  </si>
  <si>
    <t>Indiv</t>
  </si>
  <si>
    <t>POL1_0</t>
  </si>
  <si>
    <t>R01</t>
  </si>
  <si>
    <t>Drobné detaily neobsažené v polož.stavebn.rozpočtu</t>
  </si>
  <si>
    <t>POL1_1</t>
  </si>
  <si>
    <t>139601102R00</t>
  </si>
  <si>
    <t>Ruční výkop jam, rýh a šachet v hornině 3</t>
  </si>
  <si>
    <t>m3</t>
  </si>
  <si>
    <t>800-1</t>
  </si>
  <si>
    <t>RTS 17/ I</t>
  </si>
  <si>
    <t>s přehozením na vzdálenost do 5 m nebo s naložením na ruční dopravní prostředek</t>
  </si>
  <si>
    <t>SPI</t>
  </si>
  <si>
    <t>2,5*2,2*1,8</t>
  </si>
  <si>
    <t>VV</t>
  </si>
  <si>
    <t>1,8*2,10*0,1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</si>
  <si>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</si>
  <si>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</si>
  <si>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</si>
  <si>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</si>
  <si>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</si>
  <si>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</si>
  <si>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162701109R00</t>
  </si>
  <si>
    <t>Vodorovné přemístění výkopku příplatek k ceně za každých dalších i započatých 1 000 m přes 10 000 m_x000D_
 z horniny 1 až 4</t>
  </si>
  <si>
    <t>+5km : 5*10,278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</si>
  <si>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</si>
  <si>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</si>
  <si>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</si>
  <si>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167101201R00</t>
  </si>
  <si>
    <t>Nakládání, skládání, překládání neulehlého výkopku nakládání, skládání, překládání neulehléno výkopku nebo zeminy - ručně_x000D_
 z horniny 1 až 4</t>
  </si>
  <si>
    <t>171201201R00</t>
  </si>
  <si>
    <t>Uložení sypaniny na dočasnou skládku tak, že na 1 m2 plochy připadá přes 2 m3 výkopku nebo ornice</t>
  </si>
  <si>
    <t>175101201R00</t>
  </si>
  <si>
    <t>Obsyp objektů bez prohození sypaniny</t>
  </si>
  <si>
    <t>POL1_</t>
  </si>
  <si>
    <t>sypaninou z vhodných hornin tř. 1 - 4 nebo materiálem, uloženým ve vzdálenosti do 30 m od vnějšího kraje objektu, pro jakoukoliv míru zhutnění,</t>
  </si>
  <si>
    <t>prohlubeň-jáma : 2,5*2,2*1,8</t>
  </si>
  <si>
    <t>objem zbudované prohlubně : -2,38*2,09*1,8</t>
  </si>
  <si>
    <t>199000002R00</t>
  </si>
  <si>
    <t>Poplatky za skládku horniny 1- 4</t>
  </si>
  <si>
    <t>58337333R</t>
  </si>
  <si>
    <t>štěrkopísek frakce 0,0 až 32,0 mm; třída A</t>
  </si>
  <si>
    <t>t</t>
  </si>
  <si>
    <t>SPCM</t>
  </si>
  <si>
    <t>POL3_</t>
  </si>
  <si>
    <t>0,94644*1,7*1,01</t>
  </si>
  <si>
    <t>215901101RT5</t>
  </si>
  <si>
    <t>Zhutnění podloží z rostlé horniny 1 až 4 pod násypy z hornin soudržných do 92% PS a nesoudržných  sypkých relativní ulehlosti l(d) do 0,8 vibrační deskou</t>
  </si>
  <si>
    <t>m2</t>
  </si>
  <si>
    <t>z rostlé horniny tř.1 - 4 pod násypy z hornin soudržných do 92% PS a hornin nesoudržných sypkých relativní ulehlosti I(d) do 0,8</t>
  </si>
  <si>
    <t>výtahová šachta-dno : 2,5*2,2</t>
  </si>
  <si>
    <t>zp.plocha před šachtou : 1,8*2,1</t>
  </si>
  <si>
    <t>216904391R00</t>
  </si>
  <si>
    <t>Příplatek za ruční dočištění ocelovými kartáči</t>
  </si>
  <si>
    <t>odhad : 3,0</t>
  </si>
  <si>
    <t>273313621R00</t>
  </si>
  <si>
    <t>Beton základových desek prostý třídy C 20/25</t>
  </si>
  <si>
    <t>801-1</t>
  </si>
  <si>
    <t>podkladní beton : 2,1*2,4*0,1</t>
  </si>
  <si>
    <t>273321321R00</t>
  </si>
  <si>
    <t>Beton základových desek železový třídy C 20/25</t>
  </si>
  <si>
    <t>bez dodávky a uložení výztuže</t>
  </si>
  <si>
    <t>2,38*2,09*0,3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</si>
  <si>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</si>
  <si>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</si>
  <si>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</si>
  <si>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0,3*(2,09+2,38)</t>
  </si>
  <si>
    <t>273351216R00</t>
  </si>
  <si>
    <t>Bednění stěn základových desek odstranění</t>
  </si>
  <si>
    <t>273361821R00</t>
  </si>
  <si>
    <t>Výztuž základových desek z betonářské oceli 10 505(R)</t>
  </si>
  <si>
    <t>rovných nebo s náběhy nebo hřibových nebo upnutých do žeber včetně výztuže těchto žeber,</t>
  </si>
  <si>
    <t xml:space="preserve">R8 - 0,44kg/m : </t>
  </si>
  <si>
    <t>U spony : 0,74*36*0,00044*1,08</t>
  </si>
  <si>
    <t>startéry : 1,2*18*0,00044*1,08</t>
  </si>
  <si>
    <t xml:space="preserve">R12 - 0,98kg/m : </t>
  </si>
  <si>
    <t>obvod  ŽB desky : 2*(2,09+2,38+0,3)*0,00098*1,08</t>
  </si>
  <si>
    <t>273361921RT9</t>
  </si>
  <si>
    <t>Výztuž základových desek ze svařovaných sítí průměr drátu 8 mm, velikost oka 150/150 mm</t>
  </si>
  <si>
    <t>hmotnost 5,36 kg/m2 : (2,09*2,38)*0,00536*2*1,08</t>
  </si>
  <si>
    <t>631319153R00</t>
  </si>
  <si>
    <t>Příplatek za přehlazení povrchu tloušťka mazaniny od 80 mm do 120 mm</t>
  </si>
  <si>
    <t>betonové mazaniny min. B 10 ocelovým hladítkem</t>
  </si>
  <si>
    <t>podkladní beton : 0,504</t>
  </si>
  <si>
    <t>631319165R30</t>
  </si>
  <si>
    <t>Příplatek za konečnou úpravu mazanin tl. 30 cm</t>
  </si>
  <si>
    <t>ŽB deska : 1,49226</t>
  </si>
  <si>
    <t>631319175R30</t>
  </si>
  <si>
    <t>Příplatek za stržení povrchu mazaniny tl. 30 cm</t>
  </si>
  <si>
    <t>311112120RT4</t>
  </si>
  <si>
    <t>Stěny z betonových bednicích tvárnic a betonu šířky 200 mm, zálivka betonem C25/30</t>
  </si>
  <si>
    <t>(ztracené bednění) z betonových tvárnic a zálivka betonem,</t>
  </si>
  <si>
    <t>1,25*(1,84+2,38)</t>
  </si>
  <si>
    <t>311361821R00</t>
  </si>
  <si>
    <t>Výztuž nadzákladových zdí z betonářské oceli 10 505(R)</t>
  </si>
  <si>
    <t>R8 - 0,44kg/m : 5*(2,38+2,09)*2*0,00044*1,08</t>
  </si>
  <si>
    <t>R10 - 0,69kg/m : 36*1,5*0,00069*1,08</t>
  </si>
  <si>
    <t>317234410RT2</t>
  </si>
  <si>
    <t>Vyzdívka mezi nosníky cementovou</t>
  </si>
  <si>
    <t>801-4</t>
  </si>
  <si>
    <t>jakýmikoliv cihlami pálenými na jakoukoliv maltu,</t>
  </si>
  <si>
    <t>(1,76*0,6+3*1,76*0,45)*0,06</t>
  </si>
  <si>
    <t>317321611R00</t>
  </si>
  <si>
    <t>Beton překladů železový třídy C 30/37</t>
  </si>
  <si>
    <t>(1,76*0,6+3*1,76*0,45)*0,05</t>
  </si>
  <si>
    <t>317941121RT2</t>
  </si>
  <si>
    <t xml:space="preserve">Osazení ocelových válcovaných nosníků na zdivu profil I, výšky 100 mm </t>
  </si>
  <si>
    <t>profilu I, nebo IE, nebo U, nebo UE, nebo L</t>
  </si>
  <si>
    <t>hmotnost 8,34 kg/m : 4*4*1,76*8,34*0,001</t>
  </si>
  <si>
    <t>346244381RT2</t>
  </si>
  <si>
    <t>Plentování ocelových nosníků jednostranné výšky do 200 mm</t>
  </si>
  <si>
    <t>jakýmikoliv cihlami,</t>
  </si>
  <si>
    <t>4*1,76*2*0,1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</si>
  <si>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</si>
  <si>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</si>
  <si>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</si>
  <si>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4*2,0*1,0</t>
  </si>
  <si>
    <t>349231811RT2</t>
  </si>
  <si>
    <t>Přizdívka ostění s ozubem  přes 80 do 150 mm</t>
  </si>
  <si>
    <t>ve vybouraných otvorech, s vysekáním kapes pro zavázání, z jakýchkoliv cihel, z pomocného pracovního lešení o výšce podlahy do 1900 mm a pro zatížení do 1,5 kPa,</t>
  </si>
  <si>
    <t>342263990RD1</t>
  </si>
  <si>
    <t>Úpravy, doplňkové práce a příplatky pro sádrokartonové a sádrovláknité příčky příplatek za desku tloušťky 12,5 mm, se zvýšenou pevností, z jedné strany příčky</t>
  </si>
  <si>
    <t>342091082R00</t>
  </si>
  <si>
    <t>Úpravy, doplňkové práce a příplatky pro sádrokartonové a sádrovláknité příčky příplatky za plochy nad 2 do 5 m2</t>
  </si>
  <si>
    <t>342266111RV0</t>
  </si>
  <si>
    <t>Předstěny opláštěné sádrokartonovými deskami obklad stěn sádrokartonem na ocelovou konstrukci z profilů CW 50 tloušťka desky 12, 5 mm, protipožární impregnovaná, bez izolace</t>
  </si>
  <si>
    <t>prohlubeň : 1,25*(2,14+1,84)-2,16*0,5</t>
  </si>
  <si>
    <t>417321414R00</t>
  </si>
  <si>
    <t>Železobeton ztužujících pásů a věnců třídy C 25/30</t>
  </si>
  <si>
    <t>0,2*(2,38+1,84)*0,2</t>
  </si>
  <si>
    <t>417351115R00</t>
  </si>
  <si>
    <t>Bednění bočnic ztužujících pásů a věnců včetně vzpěr zřízení</t>
  </si>
  <si>
    <t>(2,38+2,09+2,14+1,84)*0,25</t>
  </si>
  <si>
    <t>417351116R00</t>
  </si>
  <si>
    <t>Bednění bočnic ztužujících pásů a věnců včetně vzpěr odstranění</t>
  </si>
  <si>
    <t>417361821R00</t>
  </si>
  <si>
    <t>Výztuž ztužujících pásů a věnců z betonářské oceli 10 505(R)</t>
  </si>
  <si>
    <t>R8 - 0,44kg/m : 0,8*(2,38+2,09)*4*0,00044*1,08</t>
  </si>
  <si>
    <t>R10 - 0,69kg/m : 4*(2,38+2,09)*0,00069*1,08</t>
  </si>
  <si>
    <t>596841111RT3</t>
  </si>
  <si>
    <t>Kladení dlažby z betonových nebo kameninových dlaždic včetně dodávky dlaždic_x000D_
 betonových, rozměru 30/30 mm, tloušťky 55 mm, do lože z cementové malty</t>
  </si>
  <si>
    <t>822-1</t>
  </si>
  <si>
    <t>komunikací pro pěší do velikosti dlaždic 0,25 m2 s provedením lože do tl. 30 mm, s vyplněním spár a se smetením přebytečného materiálu na vzdálenost do 3 m</t>
  </si>
  <si>
    <t>0,25*1,2</t>
  </si>
  <si>
    <t>916561111RT7</t>
  </si>
  <si>
    <t>Osazení záhonového obrubníku betonového včetně dodávky obrubníků_x000D_
 1000/50/200 mm, do lože z betonu prostého C 12/15, s boční opěrou z betonu prostého</t>
  </si>
  <si>
    <t>m</t>
  </si>
  <si>
    <t>se zřízením lože z betonu prostého C 12/15 tl. 80-100 mm</t>
  </si>
  <si>
    <t>1,8*2</t>
  </si>
  <si>
    <t>Rpol-01</t>
  </si>
  <si>
    <t>Příplatek za malou plochu, pracnost</t>
  </si>
  <si>
    <t>Kalkul</t>
  </si>
  <si>
    <t>591100020RAA</t>
  </si>
  <si>
    <t>Chodník z dlažby zámkové, podklad štěrkopísek přírodní , tloušťky 60 mm, celkové tloušťky 200 mm</t>
  </si>
  <si>
    <t>AP-HSV</t>
  </si>
  <si>
    <t>POL2_</t>
  </si>
  <si>
    <t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</t>
  </si>
  <si>
    <t>Skladba:</t>
  </si>
  <si>
    <t>podklad ze štěrkopísku                  10 cm</t>
  </si>
  <si>
    <t>lože z kameniva                               5 cm</t>
  </si>
  <si>
    <t>dlažba zámková, betonová              6 cm</t>
  </si>
  <si>
    <t>celkem                                            21 cm</t>
  </si>
  <si>
    <t>1,8*2,0</t>
  </si>
  <si>
    <t>611401311RT2</t>
  </si>
  <si>
    <t>Omítka malých ploch na stropech přes 0,25 do 1 m2, vápennou štukovou omítkou</t>
  </si>
  <si>
    <t>kus</t>
  </si>
  <si>
    <t>jakoukoliv maltou, z pomocného pracovního lešení o výšce podlahy do 1900 mm a pro zatížení do 1,5 kPa,</t>
  </si>
  <si>
    <t>opravy dotčených ploch-podlaží : 4</t>
  </si>
  <si>
    <t>612401391RT2</t>
  </si>
  <si>
    <t>Omítky malých ploch vnitřních stěn přes 0,25 do 1 m2, vápennou štukovou omítkou</t>
  </si>
  <si>
    <t>612409991RT2</t>
  </si>
  <si>
    <t>Začištění omítek kolem oken, dveří a obkladů apod. s použitím suché maltové směsi</t>
  </si>
  <si>
    <t>4*(2,18+1,26+2,18)*2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</si>
  <si>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</si>
  <si>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</si>
  <si>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</si>
  <si>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 xml:space="preserve">zapravení ostění : </t>
  </si>
  <si>
    <t>1.PP. : (2,18+1,26+2,18)*0,6</t>
  </si>
  <si>
    <t>1.NP. : (2,18+1,26+2,18)*0,45</t>
  </si>
  <si>
    <t>2.NP. : (2,18+1,26+2,18)*0,45</t>
  </si>
  <si>
    <t>3.NP. : (2,18+1,26+2,18)*0,45</t>
  </si>
  <si>
    <t>632477123R00</t>
  </si>
  <si>
    <t>Reprofilace vodorovných betonových povrchů polymercementová malta+penetrace, tloušťky do 10 mm</t>
  </si>
  <si>
    <t>rozmíchání směsi s vodou, nanesení stěrky</t>
  </si>
  <si>
    <t>stěny prohlubně : 1,25*(2,14+1,84)</t>
  </si>
  <si>
    <t>632477126R00</t>
  </si>
  <si>
    <t>Reprofilace vodorovných betonových povrchů polymercementová malta+penetrace, tlouštky do 25 mm</t>
  </si>
  <si>
    <t>stěny stáv.základu : 1,25*(2,14+1,84)</t>
  </si>
  <si>
    <t>612100010RAA</t>
  </si>
  <si>
    <t>Hrubá výplň rýh ve stěnách maltou včetně omítky a malby</t>
  </si>
  <si>
    <t>oprava malých ploch vnitřních stěn do 1 m2, pačokování 1 m2 jednonásobné s broušením a přesádrováním, malba klihová dvojnásobná jednobarevná s obroušením v místnostech výšky do 3,8 m.</t>
  </si>
  <si>
    <t>1.PP. : (2,85+1,9+2,85)*0,15</t>
  </si>
  <si>
    <t>1.NP. : (3,75+1,9+3,75)*0,1</t>
  </si>
  <si>
    <t>2.NP. : (3,75+1,9+3,75)*0,1</t>
  </si>
  <si>
    <t>3.NP. : (3,65+1,9+3,65)*0,1</t>
  </si>
  <si>
    <t>602019189RT3</t>
  </si>
  <si>
    <t xml:space="preserve">Omítky stěn z hotových směsí vrstva mozaiková, akrylátová,  , tloušťka vrstvy (zrno) 1,8 mm ,  </t>
  </si>
  <si>
    <t>po jednotlivých vrstvách</t>
  </si>
  <si>
    <t>0,25*(2,4+2,1)</t>
  </si>
  <si>
    <t>602019193R00</t>
  </si>
  <si>
    <t>Omítky stěn z hotových směsí podkladní nátěr pod tenkovrstvé omítky</t>
  </si>
  <si>
    <t>602016191R00</t>
  </si>
  <si>
    <t>Omítky stěn z hotových směsí Doplňkové práce pro omítky stěn z hotových směsí_x000D_
 penetrační nátěr stěn akrylátový</t>
  </si>
  <si>
    <t>622481211RU2</t>
  </si>
  <si>
    <t>Vyztužení vnějších omítek stěn sklotextilní síťovinou s dodávkou výztužné sítě a stěrkového tmelu</t>
  </si>
  <si>
    <t>622300172RT2</t>
  </si>
  <si>
    <t>Těsnicí prvky exteriér, montáž včetně dodávky, pro spáru šířky 7-12 mm</t>
  </si>
  <si>
    <t>4*1,26</t>
  </si>
  <si>
    <t>631312141R00</t>
  </si>
  <si>
    <t>Doplnění mazanin betonem prostým rýh v dosavadních mazaninách</t>
  </si>
  <si>
    <t>prostým betonem (s dodáním hmot) bez potěru,</t>
  </si>
  <si>
    <t>(0,6*1,26+3*0,45*1,26)*0,1</t>
  </si>
  <si>
    <t>632413150RT6</t>
  </si>
  <si>
    <t>Potěr ze suchých směsí cementový rychletuhnoucí, tloušťky 50 mm, ruční zpracování</t>
  </si>
  <si>
    <t>s rozprostřením a uhlazením</t>
  </si>
  <si>
    <t>0,6*1,26+3*0,45*1,26</t>
  </si>
  <si>
    <t>632451441R00</t>
  </si>
  <si>
    <t>Doplnění cementového potěru o ploše jednotlivě do 1 m2, tloušťky přes 30 do 40 mm</t>
  </si>
  <si>
    <t>na mazaninách a betonových podkladech hlazeného dřevěným nebo ocelovým hladítkem (s dodáním hmot),</t>
  </si>
  <si>
    <t>632451021R00</t>
  </si>
  <si>
    <t>Vyrovnávací potěr z cementové malty v pásu o průměrné (střední) tloušťce od 10 do 20 mm</t>
  </si>
  <si>
    <t>na zdivu jako podklad např. pod izolaci, na parapetech z prefabrikovaných dílců, pod oplechování apod., vodorovný nebo ve spádu do 15°, hlazený dřevěným hladítkem,</t>
  </si>
  <si>
    <t>1.vrstva ZB : 0,2*(2,38+2,09)</t>
  </si>
  <si>
    <t>632451024R00</t>
  </si>
  <si>
    <t>Vyrovnávací potěr z cementové malty v pásu o průměrné (střední) tloušťce od 40 do 50 mm</t>
  </si>
  <si>
    <t>parapet prohlubně : 0,2*(2,38+1,84)</t>
  </si>
  <si>
    <t>941941041R00</t>
  </si>
  <si>
    <t>Montáž lešení lehkého pracovního řadového s podlahami šířky od 1,00 do 1,20 m, výšky do 10 m</t>
  </si>
  <si>
    <t>800-3</t>
  </si>
  <si>
    <t>13,0*(5,0+5,0)</t>
  </si>
  <si>
    <t>941941291R00</t>
  </si>
  <si>
    <t>Montáž lešení lehkého pracovního řadového s podlahami příplatek za každý další i započatý měsíc použití lešení_x000D_
 šířky od 1,00 do 1,20 m a výšky do 10 m</t>
  </si>
  <si>
    <t>941944841R00</t>
  </si>
  <si>
    <t>Demontáž lešení lehkého řadového bez podlah šířky přes 1 do 1,2 m, výšky do 10 m</t>
  </si>
  <si>
    <t>941955001R00</t>
  </si>
  <si>
    <t>Lešení lehké pracovní pomocné pomocné, o výšce lešeňové podlahy do 1,2 m</t>
  </si>
  <si>
    <t>3 podlaží : 4*10,0</t>
  </si>
  <si>
    <t>949311112U00</t>
  </si>
  <si>
    <t>Mtž leš trub šachta do 6m2 v 20m</t>
  </si>
  <si>
    <t>949311211U00</t>
  </si>
  <si>
    <t>Přípl ZKD den leš k 94931-1111/2/3</t>
  </si>
  <si>
    <t>15*15</t>
  </si>
  <si>
    <t>949311812U00</t>
  </si>
  <si>
    <t>Dmtž leš trub šachta do 6m2 v 20m</t>
  </si>
  <si>
    <t>94R</t>
  </si>
  <si>
    <t>Lešení - doprava, nájem, manipilace</t>
  </si>
  <si>
    <t>952901111R00</t>
  </si>
  <si>
    <t>953981203R00</t>
  </si>
  <si>
    <t>Chemické kotvy do betonu, do cihelného zdiva do betonu, hloubky 110 mm, M 12, malta pro chemick kotvy dvousložková do plných materiálů</t>
  </si>
  <si>
    <t>900      RT2</t>
  </si>
  <si>
    <t>HZS, Práce v tarifní třídě 5</t>
  </si>
  <si>
    <t>h</t>
  </si>
  <si>
    <t>Prav.M</t>
  </si>
  <si>
    <t>POL10_8</t>
  </si>
  <si>
    <t>130901103R00</t>
  </si>
  <si>
    <t>Bourání konstrukcí v hloubených vykopávkách ze zdiva cihelného nebo smíšeného, na maltu cementovou, pneumatickým kladivem</t>
  </si>
  <si>
    <t>s přemístěním suti na hromady na vzdálenost do 20 m nebo s uložením na dopravní prostředek,</t>
  </si>
  <si>
    <t>izolační přizdívka-odhad : 2,5*0,1</t>
  </si>
  <si>
    <t>130901121R00</t>
  </si>
  <si>
    <t>Bourání konstrukcí v hloubených vykopávkách z betonu, prostého, pneumatickým kladivem</t>
  </si>
  <si>
    <t>odhad : 2,0*0,15</t>
  </si>
  <si>
    <t>919735122R00</t>
  </si>
  <si>
    <t>Řezání stávajících krytů nebo podkladů betonových, hloubky přes 50 do 100 mm</t>
  </si>
  <si>
    <t>včetně spotřeby vody</t>
  </si>
  <si>
    <t>0,67+2,04+,67+1,13+2,32</t>
  </si>
  <si>
    <t>962031132R00</t>
  </si>
  <si>
    <t xml:space="preserve">Bourání příček z cihel a tvárnic z jakýchkoliv cihel pálených, plných nebo dutých, na jakoukoliv maltu vápenou nebo vápenocementovou, tloušťky do 100 mm </t>
  </si>
  <si>
    <t>801-3</t>
  </si>
  <si>
    <t>nebo vybourání otvorů průřezové plochy přes 4 m2 v příčkách, včetně pomocného lešení o výšce podlahy do 1900 mm a pro zatížení do 1,5 kPa  (150 kg/m2),</t>
  </si>
  <si>
    <t>1.NP. : 1,9*3,75-2,0*1,0</t>
  </si>
  <si>
    <t>2.NP. : 1,9*3,75-2,0*1,0</t>
  </si>
  <si>
    <t>3.NP. : 1,9*3,65-2,0*1,0</t>
  </si>
  <si>
    <t>962031133R00</t>
  </si>
  <si>
    <t xml:space="preserve">Bourání příček z cihel a tvárnic z jakýchkoliv cihel pálených, plných nebo dutých, na jakoukoliv maltu vápenou nebo vápenocementovou, tloušťky do 150 mm </t>
  </si>
  <si>
    <t>1.PP. : 2,85*1,7-2,0*1,0</t>
  </si>
  <si>
    <t>965042241RT2</t>
  </si>
  <si>
    <t>Bourání podkladů pod dlažby nebo litých celistvých dlažeb a mazanin  betonových nebo z litého asfaltu, tloušťky přes 100 mm, plochy přes 4 m2</t>
  </si>
  <si>
    <t>4,3*2,2*0,15</t>
  </si>
  <si>
    <t>966031313R00</t>
  </si>
  <si>
    <t>Vybourání částí říms z cihel vyložených do 25 cm tloušťky do 300 mm</t>
  </si>
  <si>
    <t>967023692R00</t>
  </si>
  <si>
    <t>Přisekání kamenných nebo jiných tvrdých ploch plochy do 2 m2</t>
  </si>
  <si>
    <t>s tvrdým povrchem pro nové povrchové úpravy,</t>
  </si>
  <si>
    <t>sokl : 0,6*2,5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</si>
  <si>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</si>
  <si>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</si>
  <si>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</si>
  <si>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1.PP. : 2*2,85*0,15+2*2,18*0,6</t>
  </si>
  <si>
    <t>1.NP. : 2*3,75*0,1+2*2,18*0,45</t>
  </si>
  <si>
    <t>2.NP. : 2*3,75*0,1+2*2,18*0,45</t>
  </si>
  <si>
    <t>3.NP. : 2*3,65*0,1+2*2,18*0,45</t>
  </si>
  <si>
    <t>967031741R00</t>
  </si>
  <si>
    <t>Přisekání plošné zdiva cihelného na maltu cementovou, tloušťky do 50 mm</t>
  </si>
  <si>
    <t>z jakýchkoliv cihel pálených, včetně pomocného lešení o výšce podlahy do 1900 mm a pro zatížení do 1,5 kPa  (150 kg/m2),</t>
  </si>
  <si>
    <t>římsa : 0,25*2,2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</si>
  <si>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</si>
  <si>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</si>
  <si>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</si>
  <si>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</si>
  <si>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</si>
  <si>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900      RT1</t>
  </si>
  <si>
    <t>HZS, Práce v tarifní třídě 4</t>
  </si>
  <si>
    <t>970231100R00</t>
  </si>
  <si>
    <t>Řezání cihelného zdiva hloubka řezu 100 mm</t>
  </si>
  <si>
    <t>1.NP. : 2*3,75</t>
  </si>
  <si>
    <t>2.NP. : 2*3,75</t>
  </si>
  <si>
    <t>3.NP. : 2*3,65</t>
  </si>
  <si>
    <t>970231150R00</t>
  </si>
  <si>
    <t>Řezání cihelného zdiva hloubka řezu 150 mm</t>
  </si>
  <si>
    <t>1.PP. : 2*2,85</t>
  </si>
  <si>
    <t>římsa : 2,2</t>
  </si>
  <si>
    <t>970231300R00</t>
  </si>
  <si>
    <t>Řezání cihelného zdiva hloubka řezu 300 mm</t>
  </si>
  <si>
    <t>1.PP. : (2,18+1,26+2,18)*2</t>
  </si>
  <si>
    <t>970231400R00</t>
  </si>
  <si>
    <t>Řezání cihelného zdiva hloubka řezu 400 mm</t>
  </si>
  <si>
    <t>1.NP. : (2,18+1,26+2,18)</t>
  </si>
  <si>
    <t>2.NP. : (2,18+1,26+2,18)</t>
  </si>
  <si>
    <t>3.NP. : (2,18+1,26+2,18)</t>
  </si>
  <si>
    <t>971033651R00</t>
  </si>
  <si>
    <t>Vybourání otvorů ve zdivu cihelném z jakýchkoliv cihel pálených_x000D_
 na jakoukoliv maltu vápenou nebo vápenocementovou, plochy do 4 m2, tloušťky do 600 mm</t>
  </si>
  <si>
    <t>základovém nebo nadzákladovém,</t>
  </si>
  <si>
    <t>1.PP. : 1,26*2,18*0,6</t>
  </si>
  <si>
    <t>1.NP. : 1,26*2,18*0,45</t>
  </si>
  <si>
    <t>2.NP. : 1,26*2,18*0,45</t>
  </si>
  <si>
    <t>3.NP. : 1,26*2,18*0,45</t>
  </si>
  <si>
    <t>974031666R00</t>
  </si>
  <si>
    <t>Vysekání rýh v jakémkoliv zdivu cihelném pro vtahování nosníků do zdí, před vybouráním otvorů_x000D_
 do hloubky 150 mm, při výšce nosníku do 250 mm</t>
  </si>
  <si>
    <t>4*2*2,0</t>
  </si>
  <si>
    <t>975022241R00</t>
  </si>
  <si>
    <t>Podchycení nadzákladového zdiva dřevěnou výztuhou do výšky 3 m_x000D_
 při tloušťce zdiva do 450 mm, při délce podchycení do 3 m</t>
  </si>
  <si>
    <t>975022341R00</t>
  </si>
  <si>
    <t>Podchycení nadzákladového zdiva dřevěnou výztuhou do výšky 3 m_x000D_
 při tloušťce zdiva přes 450 do 600 mm, při délce podchycení do 3 m</t>
  </si>
  <si>
    <t>999281108R00</t>
  </si>
  <si>
    <t xml:space="preserve">Přesun hmot pro opravy a údržbu objektů pro opravy a údržbu dosavadních objektů včetně vnějších plášťů_x000D_
 výšky do 12 m,  </t>
  </si>
  <si>
    <t>POL7_</t>
  </si>
  <si>
    <t>oborů 801, 803, 811 a 812</t>
  </si>
  <si>
    <t>711745567R00</t>
  </si>
  <si>
    <t>Provedení detailů pásy přitavením spojů obrácených nebo zpětných se zesílením r.š. 500_x000D_
 NAIP (natavitelný asfaltový izolační pás)</t>
  </si>
  <si>
    <t>800-711</t>
  </si>
  <si>
    <t>prohlubeň : 2,09+2,38+1,26</t>
  </si>
  <si>
    <t>711748088R00</t>
  </si>
  <si>
    <t>Provedení detailů pásy přitavením opracování ostatní kotevních prostupů</t>
  </si>
  <si>
    <t>712841559KPL</t>
  </si>
  <si>
    <t>Samostatné vytažení izolace, pásy přitavením (napojení na stávající izolaci), 1 vrstva - včetně dodávky</t>
  </si>
  <si>
    <t>POL1_7</t>
  </si>
  <si>
    <t>711140014RAB</t>
  </si>
  <si>
    <t>Izolace proti vodě asfalt. pásy přitavením vodorovná 1 x penetrace izolačním asfaltovým lakem, 1 x pás izolační z oxidovaného asfaltu natavitelný s minerálním posypem tl. 4 mm vložka skelná rohož, 1 x asfalt oxidovaný stavebně izolační</t>
  </si>
  <si>
    <t>AP-PSV</t>
  </si>
  <si>
    <t>1.PP. : 1,0</t>
  </si>
  <si>
    <t>711140022RAA</t>
  </si>
  <si>
    <t>Izolace proti vodě asfalt. pásy přitavením vodorovná 2 x penetrace izolačním asfaltovým lakem, 2 x pás izolační z oxidovaného asfaltu natavitelný s minerálním posypem tl. 4 mm vložka skelná rohož, 1 x...</t>
  </si>
  <si>
    <t>2,09*2,38</t>
  </si>
  <si>
    <t>711150022RAA</t>
  </si>
  <si>
    <t>Izolace proti vodě asfalt. pásy přitavením svislá 2 x penetrace izolačním asfaltovým lakem, 2 x pás izolační z oxidovaného asfaltu natavitelný s minerálním posypem tl. 4 mm vložka skelná rohož, 1 x...</t>
  </si>
  <si>
    <t>2,0*(2,38+2,09)*2</t>
  </si>
  <si>
    <t>-1,26*0,5</t>
  </si>
  <si>
    <t>11163372.R</t>
  </si>
  <si>
    <t>suspenze asfaltová izolační; zpracování za studena; bod tuhnutí 0 °C; skupenství při 20°C suspenze; hustota při 15°C 1 000 kg/m3; neomezeně mísitelná; nehořlavá; hnědočerná až černá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</si>
  <si>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</si>
  <si>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</si>
  <si>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</si>
  <si>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713131131RT2</t>
  </si>
  <si>
    <t>Montáž tepelné izolace stěn lepením</t>
  </si>
  <si>
    <t>800-713</t>
  </si>
  <si>
    <t>1,8*(2,38+2,1)</t>
  </si>
  <si>
    <t>713191221R00</t>
  </si>
  <si>
    <t>Izolace tepelné běžných konstrukcí - doplňky obložení stěn pásky 100 mm, včetně dodávky materiálu</t>
  </si>
  <si>
    <t>1.PP. : 0,6+1,26+0,6</t>
  </si>
  <si>
    <t>1.NP. : 0,45+1,26+0,45</t>
  </si>
  <si>
    <t>2.NP. : 0,45+1,26+0,45</t>
  </si>
  <si>
    <t>3.NP. : 0,45+1,26+0,45</t>
  </si>
  <si>
    <t>283754900R</t>
  </si>
  <si>
    <t>deska izolační tepelně izol.; extrudovaný polystyren; povrch hladký; polodrážka; tl. 30,0 mm; součinitel tepelné vodivosti 0,035 W/mK; R = 0,857 m2K/W; obj. hmotnost 30,00 kg/m3</t>
  </si>
  <si>
    <t>+2% : 8,064*1,02</t>
  </si>
  <si>
    <t>998713101R00</t>
  </si>
  <si>
    <t>Přesun hmot pro izolace tepelné v objektech výšky do 6 m</t>
  </si>
  <si>
    <t>50 m vodorovně</t>
  </si>
  <si>
    <t>764396230R00</t>
  </si>
  <si>
    <t>Ostatní střešní prvky z pozinkovaného plechu výroba a montáž _x000D_
 připojovací lišty dilatační, rš 120 mm</t>
  </si>
  <si>
    <t>800-764</t>
  </si>
  <si>
    <t>4*1,26*2</t>
  </si>
  <si>
    <t>764351820R00</t>
  </si>
  <si>
    <t>Demontáž žlabů podokapních čtyřhranných rovných, rš 400 mm, sklonu do 30°</t>
  </si>
  <si>
    <t>764251727R00</t>
  </si>
  <si>
    <t xml:space="preserve">Oprava žlabů a příslušenství z titanzinkového plechu žlabů a příslušenství_x000D_
 čel čtyřhranných, rš 400 mm,  </t>
  </si>
  <si>
    <t>Rpol-02</t>
  </si>
  <si>
    <t>Dopojení svodu ve spodní části, úprava</t>
  </si>
  <si>
    <t>764411310RAC</t>
  </si>
  <si>
    <t>Oplechování parapetů z lakovaného plechu RŠ 330 mm</t>
  </si>
  <si>
    <t>998764102R00</t>
  </si>
  <si>
    <t>Přesun hmot pro konstrukce klempířské v objektech výšky do 12 m</t>
  </si>
  <si>
    <t>767863121R00</t>
  </si>
  <si>
    <t>Montáž izolátorů a tlumičů doplňků rámů , sada úhelníků , 2 x L 63x63x5 mm</t>
  </si>
  <si>
    <t>soubor</t>
  </si>
  <si>
    <t>800-767</t>
  </si>
  <si>
    <t>767995101R00</t>
  </si>
  <si>
    <t>Výroba a montáž atypických kovovových doplňků staveb hmotnosti do 5 kg</t>
  </si>
  <si>
    <t>kg</t>
  </si>
  <si>
    <t>54916812.AR</t>
  </si>
  <si>
    <t>lišta rohová; materiál Al; l = 155 mm</t>
  </si>
  <si>
    <t>55399994R</t>
  </si>
  <si>
    <t>výrobek kovový</t>
  </si>
  <si>
    <t>POL3_1</t>
  </si>
  <si>
    <t>998767101R00</t>
  </si>
  <si>
    <t>Přesun hmot pro kovové stavební doplňk. konstrukce v objektech výšky do 6 m</t>
  </si>
  <si>
    <t>771101210R00</t>
  </si>
  <si>
    <t>Příprava podkladu pod dlažby penetrace podkladu pod dlažby</t>
  </si>
  <si>
    <t>800-771</t>
  </si>
  <si>
    <t>1,26*0,6+3*1,26*0,45</t>
  </si>
  <si>
    <t>0,15*(0,6*2+3*0,45*2)</t>
  </si>
  <si>
    <t>771111121R00</t>
  </si>
  <si>
    <t>Doplňkové práce při kladení dlažeb montáž podlahových lišt dilatačních</t>
  </si>
  <si>
    <t>771475014R00</t>
  </si>
  <si>
    <t>Montáž soklíků z dlaždic keramických výšky 100 mm, soklíků vodorovných, kladených do flexibilního tmele</t>
  </si>
  <si>
    <t>0,6*2+3*0,45*2</t>
  </si>
  <si>
    <t>771578012R00</t>
  </si>
  <si>
    <t>Montáž podlah vnitřních z dlaždic keramických Zvláštní úpravy spár spára rohová, spojovací, dilatační - silikonem</t>
  </si>
  <si>
    <t>4*1,26+3*0,45*2+0,6*2</t>
  </si>
  <si>
    <t>771579791R00</t>
  </si>
  <si>
    <t>Montáž podlah vnitřních z dlaždic keramických Příplatky k položkám montáže podlah keramických příplatek za plochu podlah keramických do 5 m2 jednotlivě</t>
  </si>
  <si>
    <t>777551482R00</t>
  </si>
  <si>
    <t>Podlahy ze stěrky silikátové s disperzí tloušťky 5 mm, samonivelační vyrovnávka pod keramiku, kámen, PVC, podklad - bez rozlišení</t>
  </si>
  <si>
    <t>800-773</t>
  </si>
  <si>
    <t>Rpol-03</t>
  </si>
  <si>
    <t>771950010RA0</t>
  </si>
  <si>
    <t>Výměna dlažby s dodávkou dlaždic</t>
  </si>
  <si>
    <t>POL2_7</t>
  </si>
  <si>
    <t>Vybourání dlažeb bez podkladního lože, s jakoukoliv výplní spár z dlaždic kameninových, cementových, teracových, čedičových nebo keramických tloušťky do 10 mm.</t>
  </si>
  <si>
    <t>34572190R</t>
  </si>
  <si>
    <t>lišta elektroinstalační podlahová; mat. PVC samozhášivé; bílá; stupeň hořlavosti A-C3; teplot.rozsah -5 až 60 °C</t>
  </si>
  <si>
    <t>+15% : 5,04*1,15</t>
  </si>
  <si>
    <t>59764241R</t>
  </si>
  <si>
    <t>dlažba keramická sokl; š = 80 mm; l = 300 mm; h = 9,0 mm; povrch matný; pro interiér i exteriér</t>
  </si>
  <si>
    <t>998771102R00</t>
  </si>
  <si>
    <t>Přesun hmot pro podlahy z dlaždic v objektech výšky do 12 m</t>
  </si>
  <si>
    <t>773541360R00</t>
  </si>
  <si>
    <t>Podlahy z teraca z barevné drtě tl. 20 mm prosté tloušťky 30 mm</t>
  </si>
  <si>
    <t>1,3*0,45*3+1,3*0,6</t>
  </si>
  <si>
    <t>783125130R00</t>
  </si>
  <si>
    <t>Nátěry ocelových konstrukcí syntetické C+CC ocelové konstrukce lehké + velmi lehké, dvojnásobné</t>
  </si>
  <si>
    <t>800-783</t>
  </si>
  <si>
    <t>na vzduchu schnoucí</t>
  </si>
  <si>
    <t>I100 - 0,37 m2/m : 4*4*1,76*0,37</t>
  </si>
  <si>
    <t>777615217U00</t>
  </si>
  <si>
    <t>Podlaha beton nátěr 2xSikafloor 261, nátěr dojezdu výtahu odolný proti ropným produktům</t>
  </si>
  <si>
    <t>podlaha prohlubně : 2,14*1,84</t>
  </si>
  <si>
    <t>stěny prohlubně : 0,15*(2,14+1,84)*2</t>
  </si>
  <si>
    <t>784191101R00</t>
  </si>
  <si>
    <t>Příprava povrchu Penetrace (napouštění) podkladu disperzní, jednonásobná</t>
  </si>
  <si>
    <t>800-784</t>
  </si>
  <si>
    <t>dotčené prostory-odhad : 50,0</t>
  </si>
  <si>
    <t>SDK : 3,895</t>
  </si>
  <si>
    <t>784195112R00</t>
  </si>
  <si>
    <t>Malby z malířských směsí hlinkových,  , bělost 77 %, dvojnásobné</t>
  </si>
  <si>
    <t>784442021RT1</t>
  </si>
  <si>
    <t>Malby z malířských směsí disperzních, v místnostech do 3,8 m, jednobarevné, dvojnásobné</t>
  </si>
  <si>
    <t>M21-01</t>
  </si>
  <si>
    <t>Přeložení venkovních kabelů el.vedení</t>
  </si>
  <si>
    <t>kpl</t>
  </si>
  <si>
    <t>M21-02</t>
  </si>
  <si>
    <t>Přeložení pojistkové skříně</t>
  </si>
  <si>
    <t>M21-03</t>
  </si>
  <si>
    <t>Ellektroinstalace - osvětlení nástupišť</t>
  </si>
  <si>
    <t>M21-04</t>
  </si>
  <si>
    <t>El.přípojka k výtahu- napojení na stáv.vedení, rozvod v lištách, nový jistič, vč.revize</t>
  </si>
  <si>
    <t>979011311R00</t>
  </si>
  <si>
    <t>Svislá doprava suti a vybouraných hmot shozem manipulace se sutí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</si>
  <si>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</si>
  <si>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</si>
  <si>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</si>
  <si>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</si>
  <si>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</si>
  <si>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</si>
  <si>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</si>
  <si>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</si>
  <si>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</si>
  <si>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</si>
  <si>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</si>
  <si>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979093111R00</t>
  </si>
  <si>
    <t>Uložení suti na skládku bez zhutnění</t>
  </si>
  <si>
    <t>005121 R</t>
  </si>
  <si>
    <t>Zařízení staveniště</t>
  </si>
  <si>
    <t>Soubor</t>
  </si>
  <si>
    <t>POL99_8</t>
  </si>
  <si>
    <t>005124010R</t>
  </si>
  <si>
    <t>Koordinační činnost</t>
  </si>
  <si>
    <t>005211080R</t>
  </si>
  <si>
    <t xml:space="preserve">Bezpečnostní a hygienická opatření na staveništi </t>
  </si>
  <si>
    <t>SUM</t>
  </si>
  <si>
    <t>END</t>
  </si>
  <si>
    <t>M43000CELKEM</t>
  </si>
  <si>
    <t>CENA CELKEM</t>
  </si>
  <si>
    <t>R1</t>
  </si>
  <si>
    <t>Sloupky ocelové konstrukce Ja 80/80/4</t>
  </si>
  <si>
    <t>4*16,56</t>
  </si>
  <si>
    <t>R2</t>
  </si>
  <si>
    <t>Příčníky ocelové konstrukce Ja 80/80/3</t>
  </si>
  <si>
    <t>34*1,93</t>
  </si>
  <si>
    <t>16*1,65</t>
  </si>
  <si>
    <t>5*2,18</t>
  </si>
  <si>
    <t>R3</t>
  </si>
  <si>
    <t>Příčníky ocelové konstrukce Ja 40/80/3</t>
  </si>
  <si>
    <t>5*1,65</t>
  </si>
  <si>
    <t>R4</t>
  </si>
  <si>
    <t>Ocelová větrací mřížka s protidešťovými žaluziemi</t>
  </si>
  <si>
    <t>sbr</t>
  </si>
  <si>
    <t>R5</t>
  </si>
  <si>
    <t>Pomocný montážní materiál - kotvy, spojky....</t>
  </si>
  <si>
    <t>783121   OA0</t>
  </si>
  <si>
    <t>PROTIKOROZ OCHR OK NÁTĚREM VÍCEVRST SE ZÁKL S VYS OBSAHEM Zn</t>
  </si>
  <si>
    <t>Ja 80/80 : (66,24+102,92)*0,32</t>
  </si>
  <si>
    <t>Ja 40/80 : 19,15*0,24</t>
  </si>
  <si>
    <t>767110110RA0</t>
  </si>
  <si>
    <t>Stěny zasklené protipožární ocelové, protipožární sklo s drátěnou vložkou, PO 30 min</t>
  </si>
  <si>
    <t>zastřešení vstupu : 1,81*0,85</t>
  </si>
  <si>
    <t>787790010RAD</t>
  </si>
  <si>
    <t>Zasklívání výkladců dvojsklem sklo bezpečnostní tloušťky 6 mm, + sklo plavené tloušťky 6 mm</t>
  </si>
  <si>
    <t>izolačním  s podtmelením na lišty, s oboustranným uzavřením drážky trvale pružným tmelem.</t>
  </si>
  <si>
    <t>767390010KPL</t>
  </si>
  <si>
    <t>Střecha výtahové šachty, včetně opláštění, D+M skladba dle PD</t>
  </si>
  <si>
    <t>POL2_9</t>
  </si>
  <si>
    <t>330030110RAX</t>
  </si>
  <si>
    <t>Výtah osobní lanový 630/0,63, 4 stanice, 4 nástupiště</t>
  </si>
  <si>
    <t>Vyčištění budov a ostatních objektů budov bytové nebo občanské výstavby - zametení a umytí podlah, dlažeb, obkladů, schodů v místnostech, chodbách a schodištích, před předáním do užívání světlá výška podlaží do 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</si>
</sst>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2"/>
  <sheetViews>
    <sheetView showGridLines="0" topLeftCell="B1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195" t="s">
        <v>41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77" t="s">
        <v>22</v>
      </c>
      <c r="C2" s="78"/>
      <c r="D2" s="79" t="s">
        <v>43</v>
      </c>
      <c r="E2" s="204" t="s">
        <v>44</v>
      </c>
      <c r="F2" s="205"/>
      <c r="G2" s="205"/>
      <c r="H2" s="205"/>
      <c r="I2" s="205"/>
      <c r="J2" s="206"/>
      <c r="O2" s="2"/>
    </row>
    <row r="3" spans="1:15" ht="27" hidden="1" customHeight="1" x14ac:dyDescent="0.2">
      <c r="A3" s="3"/>
      <c r="B3" s="80"/>
      <c r="C3" s="78"/>
      <c r="D3" s="81"/>
      <c r="E3" s="207"/>
      <c r="F3" s="208"/>
      <c r="G3" s="208"/>
      <c r="H3" s="208"/>
      <c r="I3" s="208"/>
      <c r="J3" s="209"/>
    </row>
    <row r="4" spans="1:15" ht="23.25" customHeight="1" x14ac:dyDescent="0.2">
      <c r="A4" s="3"/>
      <c r="B4" s="82"/>
      <c r="C4" s="83"/>
      <c r="D4" s="84"/>
      <c r="E4" s="218"/>
      <c r="F4" s="218"/>
      <c r="G4" s="218"/>
      <c r="H4" s="218"/>
      <c r="I4" s="218"/>
      <c r="J4" s="219"/>
    </row>
    <row r="5" spans="1:15" ht="24" customHeight="1" x14ac:dyDescent="0.2">
      <c r="A5" s="3"/>
      <c r="B5" s="45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0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1"/>
      <c r="C7" s="26"/>
      <c r="D7" s="33"/>
      <c r="E7" s="34"/>
      <c r="F7" s="34"/>
      <c r="G7" s="34"/>
      <c r="H7" s="35"/>
      <c r="I7" s="34"/>
      <c r="J7" s="49"/>
    </row>
    <row r="8" spans="1:15" ht="24" hidden="1" customHeight="1" x14ac:dyDescent="0.2">
      <c r="A8" s="3"/>
      <c r="B8" s="45" t="s">
        <v>20</v>
      </c>
      <c r="C8" s="4"/>
      <c r="D8" s="85" t="s">
        <v>45</v>
      </c>
      <c r="E8" s="4"/>
      <c r="F8" s="4"/>
      <c r="G8" s="44"/>
      <c r="H8" s="27" t="s">
        <v>40</v>
      </c>
      <c r="I8" s="88" t="s">
        <v>49</v>
      </c>
      <c r="J8" s="10"/>
    </row>
    <row r="9" spans="1:15" ht="15.75" hidden="1" customHeight="1" x14ac:dyDescent="0.2">
      <c r="A9" s="3"/>
      <c r="B9" s="3"/>
      <c r="C9" s="4"/>
      <c r="D9" s="85" t="s">
        <v>46</v>
      </c>
      <c r="E9" s="4"/>
      <c r="F9" s="4"/>
      <c r="G9" s="44"/>
      <c r="H9" s="27" t="s">
        <v>34</v>
      </c>
      <c r="I9" s="88" t="s">
        <v>50</v>
      </c>
      <c r="J9" s="10"/>
    </row>
    <row r="10" spans="1:15" ht="15.75" hidden="1" customHeight="1" x14ac:dyDescent="0.2">
      <c r="A10" s="3"/>
      <c r="B10" s="50"/>
      <c r="C10" s="87" t="s">
        <v>48</v>
      </c>
      <c r="D10" s="86" t="s">
        <v>47</v>
      </c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11"/>
      <c r="E11" s="211"/>
      <c r="F11" s="211"/>
      <c r="G11" s="211"/>
      <c r="H11" s="27" t="s">
        <v>40</v>
      </c>
      <c r="I11" s="90"/>
      <c r="J11" s="10"/>
    </row>
    <row r="12" spans="1:15" ht="15.75" customHeight="1" x14ac:dyDescent="0.2">
      <c r="A12" s="3"/>
      <c r="B12" s="40"/>
      <c r="C12" s="25"/>
      <c r="D12" s="216"/>
      <c r="E12" s="216"/>
      <c r="F12" s="216"/>
      <c r="G12" s="216"/>
      <c r="H12" s="27" t="s">
        <v>34</v>
      </c>
      <c r="I12" s="90"/>
      <c r="J12" s="10"/>
    </row>
    <row r="13" spans="1:15" ht="15.75" customHeight="1" x14ac:dyDescent="0.2">
      <c r="A13" s="3"/>
      <c r="B13" s="41"/>
      <c r="C13" s="89"/>
      <c r="D13" s="217"/>
      <c r="E13" s="217"/>
      <c r="F13" s="217"/>
      <c r="G13" s="217"/>
      <c r="H13" s="28"/>
      <c r="I13" s="34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10"/>
      <c r="F15" s="210"/>
      <c r="G15" s="212"/>
      <c r="H15" s="212"/>
      <c r="I15" s="212" t="s">
        <v>29</v>
      </c>
      <c r="J15" s="213"/>
    </row>
    <row r="16" spans="1:15" ht="23.25" customHeight="1" x14ac:dyDescent="0.2">
      <c r="A16" s="142" t="s">
        <v>24</v>
      </c>
      <c r="B16" s="55" t="s">
        <v>24</v>
      </c>
      <c r="C16" s="56"/>
      <c r="D16" s="57"/>
      <c r="E16" s="201"/>
      <c r="F16" s="202"/>
      <c r="G16" s="201"/>
      <c r="H16" s="202"/>
      <c r="I16" s="201">
        <f>SUMIF(F51:F78,A16,I51:I78)+SUMIF(F51:F78,"PSU",I51:I78)</f>
        <v>0</v>
      </c>
      <c r="J16" s="203"/>
    </row>
    <row r="17" spans="1:10" ht="23.25" customHeight="1" x14ac:dyDescent="0.2">
      <c r="A17" s="142" t="s">
        <v>25</v>
      </c>
      <c r="B17" s="55" t="s">
        <v>25</v>
      </c>
      <c r="C17" s="56"/>
      <c r="D17" s="57"/>
      <c r="E17" s="201"/>
      <c r="F17" s="202"/>
      <c r="G17" s="201"/>
      <c r="H17" s="202"/>
      <c r="I17" s="201">
        <f>SUMIF(F51:F78,A17,I51:I78)</f>
        <v>0</v>
      </c>
      <c r="J17" s="203"/>
    </row>
    <row r="18" spans="1:10" ht="23.25" customHeight="1" x14ac:dyDescent="0.2">
      <c r="A18" s="142" t="s">
        <v>26</v>
      </c>
      <c r="B18" s="55" t="s">
        <v>26</v>
      </c>
      <c r="C18" s="56"/>
      <c r="D18" s="57"/>
      <c r="E18" s="201"/>
      <c r="F18" s="202"/>
      <c r="G18" s="201"/>
      <c r="H18" s="202"/>
      <c r="I18" s="201">
        <f>SUMIF(F51:F78,A18,I51:I78)</f>
        <v>0</v>
      </c>
      <c r="J18" s="203"/>
    </row>
    <row r="19" spans="1:10" ht="23.25" customHeight="1" x14ac:dyDescent="0.2">
      <c r="A19" s="142" t="s">
        <v>119</v>
      </c>
      <c r="B19" s="55" t="s">
        <v>27</v>
      </c>
      <c r="C19" s="56"/>
      <c r="D19" s="57"/>
      <c r="E19" s="201"/>
      <c r="F19" s="202"/>
      <c r="G19" s="201"/>
      <c r="H19" s="202"/>
      <c r="I19" s="201">
        <f>SUMIF(F51:F78,A19,I51:I78)</f>
        <v>0</v>
      </c>
      <c r="J19" s="203"/>
    </row>
    <row r="20" spans="1:10" ht="23.25" customHeight="1" x14ac:dyDescent="0.2">
      <c r="A20" s="142" t="s">
        <v>120</v>
      </c>
      <c r="B20" s="55" t="s">
        <v>28</v>
      </c>
      <c r="C20" s="56"/>
      <c r="D20" s="57"/>
      <c r="E20" s="201"/>
      <c r="F20" s="202"/>
      <c r="G20" s="201"/>
      <c r="H20" s="202"/>
      <c r="I20" s="201">
        <f>SUMIF(F51:F78,A20,I51:I78)</f>
        <v>0</v>
      </c>
      <c r="J20" s="203"/>
    </row>
    <row r="21" spans="1:10" ht="23.25" customHeight="1" x14ac:dyDescent="0.2">
      <c r="A21" s="3"/>
      <c r="B21" s="72" t="s">
        <v>29</v>
      </c>
      <c r="C21" s="73"/>
      <c r="D21" s="74"/>
      <c r="E21" s="214"/>
      <c r="F21" s="215"/>
      <c r="G21" s="214"/>
      <c r="H21" s="215"/>
      <c r="I21" s="214">
        <f>SUM(I16:J20)</f>
        <v>0</v>
      </c>
      <c r="J21" s="225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223">
        <f>ZakladDPHSniVypocet</f>
        <v>0</v>
      </c>
      <c r="H23" s="224"/>
      <c r="I23" s="224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221">
        <f>IF(A24&gt;50, ROUNDUP(A23, 0), ROUNDDOWN(A23, 0))</f>
        <v>0</v>
      </c>
      <c r="H24" s="222"/>
      <c r="I24" s="222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223">
        <f>ZakladDPHZaklVypocet</f>
        <v>0</v>
      </c>
      <c r="H25" s="224"/>
      <c r="I25" s="224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15</v>
      </c>
      <c r="C26" s="21"/>
      <c r="D26" s="17"/>
      <c r="E26" s="42">
        <f>SazbaDPH2</f>
        <v>21</v>
      </c>
      <c r="F26" s="43" t="s">
        <v>0</v>
      </c>
      <c r="G26" s="198">
        <f>IF(A26&gt;50, ROUNDUP(A25, 0), ROUNDDOWN(A25, 0))</f>
        <v>0</v>
      </c>
      <c r="H26" s="199"/>
      <c r="I26" s="199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1" t="str">
        <f t="shared" si="0"/>
        <v>CZK</v>
      </c>
    </row>
    <row r="28" spans="1:10" ht="27.75" hidden="1" customHeight="1" thickBot="1" x14ac:dyDescent="0.25">
      <c r="A28" s="3"/>
      <c r="B28" s="119" t="s">
        <v>23</v>
      </c>
      <c r="C28" s="120"/>
      <c r="D28" s="120"/>
      <c r="E28" s="121"/>
      <c r="F28" s="122"/>
      <c r="G28" s="227">
        <f>ZakladDPHSniVypocet+ZakladDPHZaklVypocet</f>
        <v>0</v>
      </c>
      <c r="H28" s="227"/>
      <c r="I28" s="227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35</v>
      </c>
      <c r="C29" s="124"/>
      <c r="D29" s="124"/>
      <c r="E29" s="124"/>
      <c r="F29" s="124"/>
      <c r="G29" s="226">
        <f>IF(A29&gt;50, ROUNDUP(A27, 0), ROUNDDOWN(A27, 0))</f>
        <v>0</v>
      </c>
      <c r="H29" s="226"/>
      <c r="I29" s="226"/>
      <c r="J29" s="125" t="s">
        <v>61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11</v>
      </c>
      <c r="D32" s="38"/>
      <c r="E32" s="38"/>
      <c r="F32" s="18" t="s">
        <v>10</v>
      </c>
      <c r="G32" s="38"/>
      <c r="H32" s="39">
        <f ca="1">TODAY()</f>
        <v>43140</v>
      </c>
      <c r="I32" s="38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 x14ac:dyDescent="0.2">
      <c r="A35" s="3"/>
      <c r="B35" s="3"/>
      <c r="C35" s="4"/>
      <c r="D35" s="220" t="s">
        <v>2</v>
      </c>
      <c r="E35" s="220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6" t="s">
        <v>16</v>
      </c>
      <c r="C37" s="97"/>
      <c r="D37" s="97"/>
      <c r="E37" s="97"/>
      <c r="F37" s="98"/>
      <c r="G37" s="98"/>
      <c r="H37" s="98"/>
      <c r="I37" s="98"/>
      <c r="J37" s="97"/>
    </row>
    <row r="38" spans="1:10" ht="25.5" customHeight="1" x14ac:dyDescent="0.2">
      <c r="A38" s="95" t="s">
        <v>37</v>
      </c>
      <c r="B38" s="99" t="s">
        <v>17</v>
      </c>
      <c r="C38" s="100" t="s">
        <v>5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51</v>
      </c>
      <c r="C39" s="228"/>
      <c r="D39" s="229"/>
      <c r="E39" s="229"/>
      <c r="F39" s="106">
        <f>'280 001 Pol'!AD356+'280 002 Pol'!AD30+'280 003 Pol'!AD11</f>
        <v>0</v>
      </c>
      <c r="G39" s="107">
        <f>'280 001 Pol'!AE356+'280 002 Pol'!AE30+'280 003 Pol'!AE11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5">
        <v>2</v>
      </c>
      <c r="B40" s="110" t="s">
        <v>52</v>
      </c>
      <c r="C40" s="230" t="s">
        <v>53</v>
      </c>
      <c r="D40" s="231"/>
      <c r="E40" s="231"/>
      <c r="F40" s="111">
        <f>'280 001 Pol'!AD356+'280 002 Pol'!AD30+'280 003 Pol'!AD11</f>
        <v>0</v>
      </c>
      <c r="G40" s="112">
        <f>'280 001 Pol'!AE356+'280 002 Pol'!AE30+'280 003 Pol'!AE11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customHeight="1" x14ac:dyDescent="0.2">
      <c r="A41" s="95">
        <v>3</v>
      </c>
      <c r="B41" s="114" t="s">
        <v>54</v>
      </c>
      <c r="C41" s="228" t="s">
        <v>55</v>
      </c>
      <c r="D41" s="229"/>
      <c r="E41" s="229"/>
      <c r="F41" s="115">
        <f>'280 001 Pol'!AD356</f>
        <v>0</v>
      </c>
      <c r="G41" s="108">
        <f>'280 001 Pol'!AE356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5">
        <v>3</v>
      </c>
      <c r="B42" s="114" t="s">
        <v>56</v>
      </c>
      <c r="C42" s="228" t="s">
        <v>57</v>
      </c>
      <c r="D42" s="229"/>
      <c r="E42" s="229"/>
      <c r="F42" s="115">
        <f>'280 002 Pol'!AD30</f>
        <v>0</v>
      </c>
      <c r="G42" s="108">
        <f>'280 002 Pol'!AE30</f>
        <v>0</v>
      </c>
      <c r="H42" s="108">
        <f>(F42*SazbaDPH1/100)+(G42*SazbaDPH2/100)</f>
        <v>0</v>
      </c>
      <c r="I42" s="108">
        <f>F42+G42+H42</f>
        <v>0</v>
      </c>
      <c r="J42" s="109" t="str">
        <f>IF(CenaCelkemVypocet=0,"",I42/CenaCelkemVypocet*100)</f>
        <v/>
      </c>
    </row>
    <row r="43" spans="1:10" ht="25.5" customHeight="1" x14ac:dyDescent="0.2">
      <c r="A43" s="95">
        <v>3</v>
      </c>
      <c r="B43" s="114" t="s">
        <v>58</v>
      </c>
      <c r="C43" s="228" t="s">
        <v>59</v>
      </c>
      <c r="D43" s="229"/>
      <c r="E43" s="229"/>
      <c r="F43" s="115">
        <f>'280 003 Pol'!AD11</f>
        <v>0</v>
      </c>
      <c r="G43" s="108">
        <f>'280 003 Pol'!AE11</f>
        <v>0</v>
      </c>
      <c r="H43" s="108">
        <f>(F43*SazbaDPH1/100)+(G43*SazbaDPH2/100)</f>
        <v>0</v>
      </c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5"/>
      <c r="B44" s="232" t="s">
        <v>60</v>
      </c>
      <c r="C44" s="233"/>
      <c r="D44" s="233"/>
      <c r="E44" s="234"/>
      <c r="F44" s="116">
        <f>SUMIF(A39:A43,"=1",F39:F43)</f>
        <v>0</v>
      </c>
      <c r="G44" s="117">
        <f>SUMIF(A39:A43,"=1",G39:G43)</f>
        <v>0</v>
      </c>
      <c r="H44" s="117">
        <f>SUMIF(A39:A43,"=1",H39:H43)</f>
        <v>0</v>
      </c>
      <c r="I44" s="117">
        <f>SUMIF(A39:A43,"=1",I39:I43)</f>
        <v>0</v>
      </c>
      <c r="J44" s="118">
        <f>SUMIF(A39:A43,"=1",J39:J43)</f>
        <v>0</v>
      </c>
    </row>
    <row r="48" spans="1:10" ht="15.75" x14ac:dyDescent="0.25">
      <c r="B48" s="126" t="s">
        <v>62</v>
      </c>
    </row>
    <row r="50" spans="1:10" ht="25.5" customHeight="1" x14ac:dyDescent="0.2">
      <c r="A50" s="127"/>
      <c r="B50" s="130" t="s">
        <v>17</v>
      </c>
      <c r="C50" s="130" t="s">
        <v>5</v>
      </c>
      <c r="D50" s="131"/>
      <c r="E50" s="131"/>
      <c r="F50" s="132" t="s">
        <v>63</v>
      </c>
      <c r="G50" s="132"/>
      <c r="H50" s="132"/>
      <c r="I50" s="132" t="s">
        <v>29</v>
      </c>
      <c r="J50" s="132" t="s">
        <v>0</v>
      </c>
    </row>
    <row r="51" spans="1:10" ht="25.5" customHeight="1" x14ac:dyDescent="0.2">
      <c r="A51" s="128"/>
      <c r="B51" s="133" t="s">
        <v>64</v>
      </c>
      <c r="C51" s="235" t="s">
        <v>65</v>
      </c>
      <c r="D51" s="236"/>
      <c r="E51" s="236"/>
      <c r="F51" s="138" t="s">
        <v>24</v>
      </c>
      <c r="G51" s="139"/>
      <c r="H51" s="139"/>
      <c r="I51" s="139">
        <f>'280 001 Pol'!G8</f>
        <v>0</v>
      </c>
      <c r="J51" s="136" t="str">
        <f>IF(I79=0,"",I51/I79*100)</f>
        <v/>
      </c>
    </row>
    <row r="52" spans="1:10" ht="25.5" customHeight="1" x14ac:dyDescent="0.2">
      <c r="A52" s="128"/>
      <c r="B52" s="133" t="s">
        <v>66</v>
      </c>
      <c r="C52" s="235" t="s">
        <v>67</v>
      </c>
      <c r="D52" s="236"/>
      <c r="E52" s="236"/>
      <c r="F52" s="138" t="s">
        <v>24</v>
      </c>
      <c r="G52" s="139"/>
      <c r="H52" s="139"/>
      <c r="I52" s="139">
        <f>'280 001 Pol'!G11</f>
        <v>0</v>
      </c>
      <c r="J52" s="136" t="str">
        <f>IF(I79=0,"",I52/I79*100)</f>
        <v/>
      </c>
    </row>
    <row r="53" spans="1:10" ht="25.5" customHeight="1" x14ac:dyDescent="0.2">
      <c r="A53" s="128"/>
      <c r="B53" s="133" t="s">
        <v>68</v>
      </c>
      <c r="C53" s="235" t="s">
        <v>69</v>
      </c>
      <c r="D53" s="236"/>
      <c r="E53" s="236"/>
      <c r="F53" s="138" t="s">
        <v>24</v>
      </c>
      <c r="G53" s="139"/>
      <c r="H53" s="139"/>
      <c r="I53" s="139">
        <f>'280 001 Pol'!G35</f>
        <v>0</v>
      </c>
      <c r="J53" s="136" t="str">
        <f>IF(I79=0,"",I53/I79*100)</f>
        <v/>
      </c>
    </row>
    <row r="54" spans="1:10" ht="25.5" customHeight="1" x14ac:dyDescent="0.2">
      <c r="A54" s="128"/>
      <c r="B54" s="133" t="s">
        <v>70</v>
      </c>
      <c r="C54" s="235" t="s">
        <v>71</v>
      </c>
      <c r="D54" s="236"/>
      <c r="E54" s="236"/>
      <c r="F54" s="138" t="s">
        <v>24</v>
      </c>
      <c r="G54" s="139"/>
      <c r="H54" s="139"/>
      <c r="I54" s="139">
        <f>'280 001 Pol'!G68</f>
        <v>0</v>
      </c>
      <c r="J54" s="136" t="str">
        <f>IF(I79=0,"",I54/I79*100)</f>
        <v/>
      </c>
    </row>
    <row r="55" spans="1:10" ht="25.5" customHeight="1" x14ac:dyDescent="0.2">
      <c r="A55" s="128"/>
      <c r="B55" s="133" t="s">
        <v>72</v>
      </c>
      <c r="C55" s="235" t="s">
        <v>73</v>
      </c>
      <c r="D55" s="236"/>
      <c r="E55" s="236"/>
      <c r="F55" s="138" t="s">
        <v>24</v>
      </c>
      <c r="G55" s="139"/>
      <c r="H55" s="139"/>
      <c r="I55" s="139">
        <f>'280 001 Pol'!G91</f>
        <v>0</v>
      </c>
      <c r="J55" s="136" t="str">
        <f>IF(I79=0,"",I55/I79*100)</f>
        <v/>
      </c>
    </row>
    <row r="56" spans="1:10" ht="25.5" customHeight="1" x14ac:dyDescent="0.2">
      <c r="A56" s="128"/>
      <c r="B56" s="133" t="s">
        <v>74</v>
      </c>
      <c r="C56" s="235" t="s">
        <v>75</v>
      </c>
      <c r="D56" s="236"/>
      <c r="E56" s="236"/>
      <c r="F56" s="138" t="s">
        <v>24</v>
      </c>
      <c r="G56" s="139"/>
      <c r="H56" s="139"/>
      <c r="I56" s="139">
        <f>'280 001 Pol'!G96</f>
        <v>0</v>
      </c>
      <c r="J56" s="136" t="str">
        <f>IF(I79=0,"",I56/I79*100)</f>
        <v/>
      </c>
    </row>
    <row r="57" spans="1:10" ht="25.5" customHeight="1" x14ac:dyDescent="0.2">
      <c r="A57" s="128"/>
      <c r="B57" s="133" t="s">
        <v>76</v>
      </c>
      <c r="C57" s="235" t="s">
        <v>77</v>
      </c>
      <c r="D57" s="236"/>
      <c r="E57" s="236"/>
      <c r="F57" s="138" t="s">
        <v>24</v>
      </c>
      <c r="G57" s="139"/>
      <c r="H57" s="139"/>
      <c r="I57" s="139">
        <f>'280 001 Pol'!G105</f>
        <v>0</v>
      </c>
      <c r="J57" s="136" t="str">
        <f>IF(I79=0,"",I57/I79*100)</f>
        <v/>
      </c>
    </row>
    <row r="58" spans="1:10" ht="25.5" customHeight="1" x14ac:dyDescent="0.2">
      <c r="A58" s="128"/>
      <c r="B58" s="133" t="s">
        <v>78</v>
      </c>
      <c r="C58" s="235" t="s">
        <v>79</v>
      </c>
      <c r="D58" s="236"/>
      <c r="E58" s="236"/>
      <c r="F58" s="138" t="s">
        <v>24</v>
      </c>
      <c r="G58" s="139"/>
      <c r="H58" s="139"/>
      <c r="I58" s="139">
        <f>'280 001 Pol'!G121</f>
        <v>0</v>
      </c>
      <c r="J58" s="136" t="str">
        <f>IF(I79=0,"",I58/I79*100)</f>
        <v/>
      </c>
    </row>
    <row r="59" spans="1:10" ht="25.5" customHeight="1" x14ac:dyDescent="0.2">
      <c r="A59" s="128"/>
      <c r="B59" s="133" t="s">
        <v>80</v>
      </c>
      <c r="C59" s="235" t="s">
        <v>81</v>
      </c>
      <c r="D59" s="236"/>
      <c r="E59" s="236"/>
      <c r="F59" s="138" t="s">
        <v>24</v>
      </c>
      <c r="G59" s="139"/>
      <c r="H59" s="139"/>
      <c r="I59" s="139">
        <f>'280 001 Pol'!G149</f>
        <v>0</v>
      </c>
      <c r="J59" s="136" t="str">
        <f>IF(I79=0,"",I59/I79*100)</f>
        <v/>
      </c>
    </row>
    <row r="60" spans="1:10" ht="25.5" customHeight="1" x14ac:dyDescent="0.2">
      <c r="A60" s="128"/>
      <c r="B60" s="133" t="s">
        <v>82</v>
      </c>
      <c r="C60" s="235" t="s">
        <v>83</v>
      </c>
      <c r="D60" s="236"/>
      <c r="E60" s="236"/>
      <c r="F60" s="138" t="s">
        <v>24</v>
      </c>
      <c r="G60" s="139"/>
      <c r="H60" s="139"/>
      <c r="I60" s="139">
        <f>'280 001 Pol'!G158</f>
        <v>0</v>
      </c>
      <c r="J60" s="136" t="str">
        <f>IF(I79=0,"",I60/I79*100)</f>
        <v/>
      </c>
    </row>
    <row r="61" spans="1:10" ht="25.5" customHeight="1" x14ac:dyDescent="0.2">
      <c r="A61" s="128"/>
      <c r="B61" s="133" t="s">
        <v>84</v>
      </c>
      <c r="C61" s="235" t="s">
        <v>85</v>
      </c>
      <c r="D61" s="236"/>
      <c r="E61" s="236"/>
      <c r="F61" s="138" t="s">
        <v>24</v>
      </c>
      <c r="G61" s="139"/>
      <c r="H61" s="139"/>
      <c r="I61" s="139">
        <f>'280 001 Pol'!G176</f>
        <v>0</v>
      </c>
      <c r="J61" s="136" t="str">
        <f>IF(I79=0,"",I61/I79*100)</f>
        <v/>
      </c>
    </row>
    <row r="62" spans="1:10" ht="25.5" customHeight="1" x14ac:dyDescent="0.2">
      <c r="A62" s="128"/>
      <c r="B62" s="133" t="s">
        <v>86</v>
      </c>
      <c r="C62" s="235" t="s">
        <v>87</v>
      </c>
      <c r="D62" s="236"/>
      <c r="E62" s="236"/>
      <c r="F62" s="138" t="s">
        <v>24</v>
      </c>
      <c r="G62" s="139"/>
      <c r="H62" s="139"/>
      <c r="I62" s="139">
        <f>'280 001 Pol'!G188</f>
        <v>0</v>
      </c>
      <c r="J62" s="136" t="str">
        <f>IF(I79=0,"",I62/I79*100)</f>
        <v/>
      </c>
    </row>
    <row r="63" spans="1:10" ht="25.5" customHeight="1" x14ac:dyDescent="0.2">
      <c r="A63" s="128"/>
      <c r="B63" s="133" t="s">
        <v>88</v>
      </c>
      <c r="C63" s="235" t="s">
        <v>89</v>
      </c>
      <c r="D63" s="236"/>
      <c r="E63" s="236"/>
      <c r="F63" s="138" t="s">
        <v>24</v>
      </c>
      <c r="G63" s="139"/>
      <c r="H63" s="139"/>
      <c r="I63" s="139">
        <f>'280 001 Pol'!G192</f>
        <v>0</v>
      </c>
      <c r="J63" s="136" t="str">
        <f>IF(I79=0,"",I63/I79*100)</f>
        <v/>
      </c>
    </row>
    <row r="64" spans="1:10" ht="25.5" customHeight="1" x14ac:dyDescent="0.2">
      <c r="A64" s="128"/>
      <c r="B64" s="133" t="s">
        <v>90</v>
      </c>
      <c r="C64" s="235" t="s">
        <v>91</v>
      </c>
      <c r="D64" s="236"/>
      <c r="E64" s="236"/>
      <c r="F64" s="138" t="s">
        <v>24</v>
      </c>
      <c r="G64" s="139"/>
      <c r="H64" s="139"/>
      <c r="I64" s="139">
        <f>'280 001 Pol'!G230</f>
        <v>0</v>
      </c>
      <c r="J64" s="136" t="str">
        <f>IF(I79=0,"",I64/I79*100)</f>
        <v/>
      </c>
    </row>
    <row r="65" spans="1:10" ht="25.5" customHeight="1" x14ac:dyDescent="0.2">
      <c r="A65" s="128"/>
      <c r="B65" s="133" t="s">
        <v>92</v>
      </c>
      <c r="C65" s="235" t="s">
        <v>93</v>
      </c>
      <c r="D65" s="236"/>
      <c r="E65" s="236"/>
      <c r="F65" s="138" t="s">
        <v>24</v>
      </c>
      <c r="G65" s="139"/>
      <c r="H65" s="139"/>
      <c r="I65" s="139">
        <f>'280 001 Pol'!G254</f>
        <v>0</v>
      </c>
      <c r="J65" s="136" t="str">
        <f>IF(I79=0,"",I65/I79*100)</f>
        <v/>
      </c>
    </row>
    <row r="66" spans="1:10" ht="25.5" customHeight="1" x14ac:dyDescent="0.2">
      <c r="A66" s="128"/>
      <c r="B66" s="133" t="s">
        <v>94</v>
      </c>
      <c r="C66" s="235" t="s">
        <v>95</v>
      </c>
      <c r="D66" s="236"/>
      <c r="E66" s="236"/>
      <c r="F66" s="138" t="s">
        <v>25</v>
      </c>
      <c r="G66" s="139"/>
      <c r="H66" s="139"/>
      <c r="I66" s="139">
        <f>'280 001 Pol'!G257</f>
        <v>0</v>
      </c>
      <c r="J66" s="136" t="str">
        <f>IF(I79=0,"",I66/I79*100)</f>
        <v/>
      </c>
    </row>
    <row r="67" spans="1:10" ht="25.5" customHeight="1" x14ac:dyDescent="0.2">
      <c r="A67" s="128"/>
      <c r="B67" s="133" t="s">
        <v>96</v>
      </c>
      <c r="C67" s="235" t="s">
        <v>97</v>
      </c>
      <c r="D67" s="236"/>
      <c r="E67" s="236"/>
      <c r="F67" s="138" t="s">
        <v>25</v>
      </c>
      <c r="G67" s="139"/>
      <c r="H67" s="139"/>
      <c r="I67" s="139">
        <f>'280 001 Pol'!G272</f>
        <v>0</v>
      </c>
      <c r="J67" s="136" t="str">
        <f>IF(I79=0,"",I67/I79*100)</f>
        <v/>
      </c>
    </row>
    <row r="68" spans="1:10" ht="25.5" customHeight="1" x14ac:dyDescent="0.2">
      <c r="A68" s="128"/>
      <c r="B68" s="133" t="s">
        <v>98</v>
      </c>
      <c r="C68" s="235" t="s">
        <v>99</v>
      </c>
      <c r="D68" s="236"/>
      <c r="E68" s="236"/>
      <c r="F68" s="138" t="s">
        <v>25</v>
      </c>
      <c r="G68" s="139"/>
      <c r="H68" s="139"/>
      <c r="I68" s="139">
        <f>'280 001 Pol'!G284</f>
        <v>0</v>
      </c>
      <c r="J68" s="136" t="str">
        <f>IF(I79=0,"",I68/I79*100)</f>
        <v/>
      </c>
    </row>
    <row r="69" spans="1:10" ht="25.5" customHeight="1" x14ac:dyDescent="0.2">
      <c r="A69" s="128"/>
      <c r="B69" s="133" t="s">
        <v>100</v>
      </c>
      <c r="C69" s="235" t="s">
        <v>101</v>
      </c>
      <c r="D69" s="236"/>
      <c r="E69" s="236"/>
      <c r="F69" s="138" t="s">
        <v>25</v>
      </c>
      <c r="G69" s="139"/>
      <c r="H69" s="139"/>
      <c r="I69" s="139">
        <f>'280 001 Pol'!G293</f>
        <v>0</v>
      </c>
      <c r="J69" s="136" t="str">
        <f>IF(I79=0,"",I69/I79*100)</f>
        <v/>
      </c>
    </row>
    <row r="70" spans="1:10" ht="25.5" customHeight="1" x14ac:dyDescent="0.2">
      <c r="A70" s="128"/>
      <c r="B70" s="133" t="s">
        <v>102</v>
      </c>
      <c r="C70" s="235" t="s">
        <v>103</v>
      </c>
      <c r="D70" s="236"/>
      <c r="E70" s="236"/>
      <c r="F70" s="138" t="s">
        <v>25</v>
      </c>
      <c r="G70" s="139"/>
      <c r="H70" s="139"/>
      <c r="I70" s="139">
        <f>'280 001 Pol'!G300</f>
        <v>0</v>
      </c>
      <c r="J70" s="136" t="str">
        <f>IF(I79=0,"",I70/I79*100)</f>
        <v/>
      </c>
    </row>
    <row r="71" spans="1:10" ht="25.5" customHeight="1" x14ac:dyDescent="0.2">
      <c r="A71" s="128"/>
      <c r="B71" s="133" t="s">
        <v>104</v>
      </c>
      <c r="C71" s="235" t="s">
        <v>105</v>
      </c>
      <c r="D71" s="236"/>
      <c r="E71" s="236"/>
      <c r="F71" s="138" t="s">
        <v>25</v>
      </c>
      <c r="G71" s="139"/>
      <c r="H71" s="139"/>
      <c r="I71" s="139">
        <f>'280 001 Pol'!G322</f>
        <v>0</v>
      </c>
      <c r="J71" s="136" t="str">
        <f>IF(I79=0,"",I71/I79*100)</f>
        <v/>
      </c>
    </row>
    <row r="72" spans="1:10" ht="25.5" customHeight="1" x14ac:dyDescent="0.2">
      <c r="A72" s="128"/>
      <c r="B72" s="133" t="s">
        <v>106</v>
      </c>
      <c r="C72" s="235" t="s">
        <v>107</v>
      </c>
      <c r="D72" s="236"/>
      <c r="E72" s="236"/>
      <c r="F72" s="138" t="s">
        <v>25</v>
      </c>
      <c r="G72" s="139"/>
      <c r="H72" s="139"/>
      <c r="I72" s="139">
        <f>'280 001 Pol'!G325</f>
        <v>0</v>
      </c>
      <c r="J72" s="136" t="str">
        <f>IF(I79=0,"",I72/I79*100)</f>
        <v/>
      </c>
    </row>
    <row r="73" spans="1:10" ht="25.5" customHeight="1" x14ac:dyDescent="0.2">
      <c r="A73" s="128"/>
      <c r="B73" s="133" t="s">
        <v>108</v>
      </c>
      <c r="C73" s="235" t="s">
        <v>109</v>
      </c>
      <c r="D73" s="236"/>
      <c r="E73" s="236"/>
      <c r="F73" s="138" t="s">
        <v>25</v>
      </c>
      <c r="G73" s="139"/>
      <c r="H73" s="139"/>
      <c r="I73" s="139">
        <f>'280 001 Pol'!G332</f>
        <v>0</v>
      </c>
      <c r="J73" s="136" t="str">
        <f>IF(I79=0,"",I73/I79*100)</f>
        <v/>
      </c>
    </row>
    <row r="74" spans="1:10" ht="25.5" customHeight="1" x14ac:dyDescent="0.2">
      <c r="A74" s="128"/>
      <c r="B74" s="133" t="s">
        <v>110</v>
      </c>
      <c r="C74" s="235" t="s">
        <v>111</v>
      </c>
      <c r="D74" s="236"/>
      <c r="E74" s="236"/>
      <c r="F74" s="138" t="s">
        <v>26</v>
      </c>
      <c r="G74" s="139"/>
      <c r="H74" s="139"/>
      <c r="I74" s="139">
        <f>'280 001 Pol'!G338</f>
        <v>0</v>
      </c>
      <c r="J74" s="136" t="str">
        <f>IF(I79=0,"",I74/I79*100)</f>
        <v/>
      </c>
    </row>
    <row r="75" spans="1:10" ht="25.5" customHeight="1" x14ac:dyDescent="0.2">
      <c r="A75" s="128"/>
      <c r="B75" s="133" t="s">
        <v>112</v>
      </c>
      <c r="C75" s="235" t="s">
        <v>113</v>
      </c>
      <c r="D75" s="236"/>
      <c r="E75" s="236"/>
      <c r="F75" s="138" t="s">
        <v>26</v>
      </c>
      <c r="G75" s="139"/>
      <c r="H75" s="139"/>
      <c r="I75" s="139">
        <f>'280 003 Pol'!G8</f>
        <v>0</v>
      </c>
      <c r="J75" s="136" t="str">
        <f>IF(I79=0,"",I75/I79*100)</f>
        <v/>
      </c>
    </row>
    <row r="76" spans="1:10" ht="25.5" customHeight="1" x14ac:dyDescent="0.2">
      <c r="A76" s="128"/>
      <c r="B76" s="133" t="s">
        <v>114</v>
      </c>
      <c r="C76" s="235" t="s">
        <v>115</v>
      </c>
      <c r="D76" s="236"/>
      <c r="E76" s="236"/>
      <c r="F76" s="138" t="s">
        <v>26</v>
      </c>
      <c r="G76" s="139"/>
      <c r="H76" s="139"/>
      <c r="I76" s="139">
        <f>'280 002 Pol'!G8</f>
        <v>0</v>
      </c>
      <c r="J76" s="136" t="str">
        <f>IF(I79=0,"",I76/I79*100)</f>
        <v/>
      </c>
    </row>
    <row r="77" spans="1:10" ht="25.5" customHeight="1" x14ac:dyDescent="0.2">
      <c r="A77" s="128"/>
      <c r="B77" s="133" t="s">
        <v>116</v>
      </c>
      <c r="C77" s="235" t="s">
        <v>117</v>
      </c>
      <c r="D77" s="236"/>
      <c r="E77" s="236"/>
      <c r="F77" s="138" t="s">
        <v>118</v>
      </c>
      <c r="G77" s="139"/>
      <c r="H77" s="139"/>
      <c r="I77" s="139">
        <f>'280 001 Pol'!G343</f>
        <v>0</v>
      </c>
      <c r="J77" s="136" t="str">
        <f>IF(I79=0,"",I77/I79*100)</f>
        <v/>
      </c>
    </row>
    <row r="78" spans="1:10" ht="25.5" customHeight="1" x14ac:dyDescent="0.2">
      <c r="A78" s="128"/>
      <c r="B78" s="133" t="s">
        <v>119</v>
      </c>
      <c r="C78" s="235" t="s">
        <v>27</v>
      </c>
      <c r="D78" s="236"/>
      <c r="E78" s="236"/>
      <c r="F78" s="138" t="s">
        <v>119</v>
      </c>
      <c r="G78" s="139"/>
      <c r="H78" s="139"/>
      <c r="I78" s="139">
        <f>'280 001 Pol'!G351</f>
        <v>0</v>
      </c>
      <c r="J78" s="136" t="str">
        <f>IF(I79=0,"",I78/I79*100)</f>
        <v/>
      </c>
    </row>
    <row r="79" spans="1:10" ht="25.5" customHeight="1" x14ac:dyDescent="0.2">
      <c r="A79" s="129"/>
      <c r="B79" s="134" t="s">
        <v>1</v>
      </c>
      <c r="C79" s="134"/>
      <c r="D79" s="135"/>
      <c r="E79" s="135"/>
      <c r="F79" s="140"/>
      <c r="G79" s="141"/>
      <c r="H79" s="141"/>
      <c r="I79" s="141">
        <f>SUM(I51:I78)</f>
        <v>0</v>
      </c>
      <c r="J79" s="137">
        <f>SUM(J51:J78)</f>
        <v>0</v>
      </c>
    </row>
    <row r="80" spans="1:10" x14ac:dyDescent="0.2">
      <c r="F80" s="93"/>
      <c r="G80" s="92"/>
      <c r="H80" s="93"/>
      <c r="I80" s="92"/>
      <c r="J80" s="94"/>
    </row>
    <row r="81" spans="6:10" x14ac:dyDescent="0.2">
      <c r="F81" s="93"/>
      <c r="G81" s="92"/>
      <c r="H81" s="93"/>
      <c r="I81" s="92"/>
      <c r="J81" s="94"/>
    </row>
    <row r="82" spans="6:10" x14ac:dyDescent="0.2">
      <c r="F82" s="93"/>
      <c r="G82" s="92"/>
      <c r="H82" s="93"/>
      <c r="I82" s="92"/>
      <c r="J82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76" t="s">
        <v>7</v>
      </c>
      <c r="B2" s="75"/>
      <c r="C2" s="239"/>
      <c r="D2" s="239"/>
      <c r="E2" s="239"/>
      <c r="F2" s="239"/>
      <c r="G2" s="240"/>
    </row>
    <row r="3" spans="1:7" ht="24.95" customHeight="1" x14ac:dyDescent="0.2">
      <c r="A3" s="76" t="s">
        <v>8</v>
      </c>
      <c r="B3" s="75"/>
      <c r="C3" s="239"/>
      <c r="D3" s="239"/>
      <c r="E3" s="239"/>
      <c r="F3" s="239"/>
      <c r="G3" s="240"/>
    </row>
    <row r="4" spans="1:7" ht="24.95" customHeight="1" x14ac:dyDescent="0.2">
      <c r="A4" s="76" t="s">
        <v>9</v>
      </c>
      <c r="B4" s="75"/>
      <c r="C4" s="239"/>
      <c r="D4" s="239"/>
      <c r="E4" s="239"/>
      <c r="F4" s="239"/>
      <c r="G4" s="240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5000"/>
  <sheetViews>
    <sheetView tabSelected="1" workbookViewId="0">
      <pane ySplit="7" topLeftCell="A86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1" customWidth="1"/>
    <col min="3" max="3" width="63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19" width="8.42578125" customWidth="1"/>
    <col min="20" max="22" width="0" hidden="1" customWidth="1"/>
    <col min="28" max="28" width="0" hidden="1" customWidth="1"/>
    <col min="30" max="40" width="0" hidden="1" customWidth="1"/>
    <col min="52" max="52" width="98.7109375" customWidth="1"/>
  </cols>
  <sheetData>
    <row r="1" spans="1:59" ht="15.75" customHeight="1" x14ac:dyDescent="0.25">
      <c r="A1" s="243" t="s">
        <v>121</v>
      </c>
      <c r="B1" s="243"/>
      <c r="C1" s="243"/>
      <c r="D1" s="243"/>
      <c r="E1" s="243"/>
      <c r="F1" s="243"/>
      <c r="G1" s="243"/>
      <c r="AF1" t="s">
        <v>122</v>
      </c>
    </row>
    <row r="2" spans="1:59" ht="24.95" customHeight="1" x14ac:dyDescent="0.2">
      <c r="A2" s="144" t="s">
        <v>7</v>
      </c>
      <c r="B2" s="75" t="s">
        <v>43</v>
      </c>
      <c r="C2" s="244" t="s">
        <v>44</v>
      </c>
      <c r="D2" s="245"/>
      <c r="E2" s="245"/>
      <c r="F2" s="245"/>
      <c r="G2" s="246"/>
      <c r="AF2" t="s">
        <v>123</v>
      </c>
    </row>
    <row r="3" spans="1:59" ht="24.95" customHeight="1" x14ac:dyDescent="0.2">
      <c r="A3" s="144" t="s">
        <v>8</v>
      </c>
      <c r="B3" s="75" t="s">
        <v>52</v>
      </c>
      <c r="C3" s="244" t="s">
        <v>53</v>
      </c>
      <c r="D3" s="245"/>
      <c r="E3" s="245"/>
      <c r="F3" s="245"/>
      <c r="G3" s="246"/>
      <c r="AB3" s="91" t="s">
        <v>123</v>
      </c>
      <c r="AF3" t="s">
        <v>124</v>
      </c>
    </row>
    <row r="4" spans="1:59" ht="24.95" customHeight="1" x14ac:dyDescent="0.2">
      <c r="A4" s="145" t="s">
        <v>9</v>
      </c>
      <c r="B4" s="146" t="s">
        <v>54</v>
      </c>
      <c r="C4" s="247" t="s">
        <v>55</v>
      </c>
      <c r="D4" s="248"/>
      <c r="E4" s="248"/>
      <c r="F4" s="248"/>
      <c r="G4" s="249"/>
      <c r="AF4" t="s">
        <v>125</v>
      </c>
    </row>
    <row r="5" spans="1:59" x14ac:dyDescent="0.2">
      <c r="D5" s="143"/>
    </row>
    <row r="6" spans="1:59" ht="38.25" x14ac:dyDescent="0.2">
      <c r="A6" s="148" t="s">
        <v>126</v>
      </c>
      <c r="B6" s="150" t="s">
        <v>127</v>
      </c>
      <c r="C6" s="150" t="s">
        <v>128</v>
      </c>
      <c r="D6" s="149" t="s">
        <v>129</v>
      </c>
      <c r="E6" s="148" t="s">
        <v>130</v>
      </c>
      <c r="F6" s="147" t="s">
        <v>131</v>
      </c>
      <c r="G6" s="148" t="s">
        <v>29</v>
      </c>
      <c r="H6" s="151" t="s">
        <v>30</v>
      </c>
      <c r="I6" s="151" t="s">
        <v>132</v>
      </c>
      <c r="J6" s="151" t="s">
        <v>31</v>
      </c>
      <c r="K6" s="151" t="s">
        <v>133</v>
      </c>
      <c r="L6" s="151" t="s">
        <v>134</v>
      </c>
      <c r="M6" s="151" t="s">
        <v>135</v>
      </c>
      <c r="N6" s="151" t="s">
        <v>136</v>
      </c>
      <c r="O6" s="151" t="s">
        <v>137</v>
      </c>
      <c r="P6" s="151" t="s">
        <v>138</v>
      </c>
      <c r="Q6" s="151" t="s">
        <v>139</v>
      </c>
      <c r="R6" s="151" t="s">
        <v>140</v>
      </c>
      <c r="S6" s="151" t="s">
        <v>141</v>
      </c>
      <c r="T6" s="151" t="s">
        <v>142</v>
      </c>
      <c r="U6" s="151" t="s">
        <v>143</v>
      </c>
      <c r="V6" s="151" t="s">
        <v>144</v>
      </c>
    </row>
    <row r="7" spans="1:59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</row>
    <row r="8" spans="1:59" x14ac:dyDescent="0.2">
      <c r="A8" s="165" t="s">
        <v>145</v>
      </c>
      <c r="B8" s="166" t="s">
        <v>64</v>
      </c>
      <c r="C8" s="187" t="s">
        <v>65</v>
      </c>
      <c r="D8" s="167"/>
      <c r="E8" s="168"/>
      <c r="F8" s="169"/>
      <c r="G8" s="169">
        <f>SUMIF(AF9:AF10,"&lt;&gt;NOR",G9:G10)</f>
        <v>0</v>
      </c>
      <c r="H8" s="169"/>
      <c r="I8" s="169">
        <f>SUM(I9:I10)</f>
        <v>0</v>
      </c>
      <c r="J8" s="169"/>
      <c r="K8" s="169">
        <f>SUM(K9:K10)</f>
        <v>0</v>
      </c>
      <c r="L8" s="169"/>
      <c r="M8" s="169">
        <f>SUM(M9:M10)</f>
        <v>0</v>
      </c>
      <c r="N8" s="169"/>
      <c r="O8" s="169">
        <f>SUM(O9:O10)</f>
        <v>0</v>
      </c>
      <c r="P8" s="169"/>
      <c r="Q8" s="169">
        <f>SUM(Q9:Q10)</f>
        <v>0</v>
      </c>
      <c r="R8" s="169"/>
      <c r="S8" s="170"/>
      <c r="T8" s="164"/>
      <c r="U8" s="164">
        <f>SUM(U9:U10)</f>
        <v>8</v>
      </c>
      <c r="V8" s="164"/>
      <c r="AF8" t="s">
        <v>146</v>
      </c>
    </row>
    <row r="9" spans="1:59" outlineLevel="1" x14ac:dyDescent="0.2">
      <c r="A9" s="178">
        <v>1</v>
      </c>
      <c r="B9" s="179" t="s">
        <v>147</v>
      </c>
      <c r="C9" s="188" t="s">
        <v>148</v>
      </c>
      <c r="D9" s="180" t="s">
        <v>149</v>
      </c>
      <c r="E9" s="181">
        <v>1</v>
      </c>
      <c r="F9" s="182"/>
      <c r="G9" s="183">
        <f>ROUND(E9*F9,2)</f>
        <v>0</v>
      </c>
      <c r="H9" s="182"/>
      <c r="I9" s="183">
        <f>ROUND(E9*H9,2)</f>
        <v>0</v>
      </c>
      <c r="J9" s="182"/>
      <c r="K9" s="183">
        <f>ROUND(E9*J9,2)</f>
        <v>0</v>
      </c>
      <c r="L9" s="183">
        <v>21</v>
      </c>
      <c r="M9" s="183">
        <f>G9*(1+L9/100)</f>
        <v>0</v>
      </c>
      <c r="N9" s="183">
        <v>0</v>
      </c>
      <c r="O9" s="183">
        <f>ROUND(E9*N9,2)</f>
        <v>0</v>
      </c>
      <c r="P9" s="183">
        <v>0</v>
      </c>
      <c r="Q9" s="183">
        <f>ROUND(E9*P9,2)</f>
        <v>0</v>
      </c>
      <c r="R9" s="183"/>
      <c r="S9" s="184" t="s">
        <v>150</v>
      </c>
      <c r="T9" s="161">
        <v>8</v>
      </c>
      <c r="U9" s="161">
        <f>ROUND(E9*T9,2)</f>
        <v>8</v>
      </c>
      <c r="V9" s="161"/>
      <c r="W9" s="152"/>
      <c r="X9" s="152"/>
      <c r="Y9" s="152"/>
      <c r="Z9" s="152"/>
      <c r="AA9" s="152"/>
      <c r="AB9" s="152"/>
      <c r="AC9" s="152"/>
      <c r="AD9" s="152"/>
      <c r="AE9" s="152"/>
      <c r="AF9" s="152" t="s">
        <v>151</v>
      </c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</row>
    <row r="10" spans="1:59" outlineLevel="1" x14ac:dyDescent="0.2">
      <c r="A10" s="178">
        <v>2</v>
      </c>
      <c r="B10" s="179" t="s">
        <v>152</v>
      </c>
      <c r="C10" s="188" t="s">
        <v>153</v>
      </c>
      <c r="D10" s="180" t="s">
        <v>149</v>
      </c>
      <c r="E10" s="181">
        <v>1</v>
      </c>
      <c r="F10" s="182"/>
      <c r="G10" s="183">
        <f>ROUND(E10*F10,2)</f>
        <v>0</v>
      </c>
      <c r="H10" s="182"/>
      <c r="I10" s="183">
        <f>ROUND(E10*H10,2)</f>
        <v>0</v>
      </c>
      <c r="J10" s="182"/>
      <c r="K10" s="183">
        <f>ROUND(E10*J10,2)</f>
        <v>0</v>
      </c>
      <c r="L10" s="183">
        <v>21</v>
      </c>
      <c r="M10" s="183">
        <f>G10*(1+L10/100)</f>
        <v>0</v>
      </c>
      <c r="N10" s="183">
        <v>0</v>
      </c>
      <c r="O10" s="183">
        <f>ROUND(E10*N10,2)</f>
        <v>0</v>
      </c>
      <c r="P10" s="183">
        <v>0</v>
      </c>
      <c r="Q10" s="183">
        <f>ROUND(E10*P10,2)</f>
        <v>0</v>
      </c>
      <c r="R10" s="183"/>
      <c r="S10" s="184" t="s">
        <v>150</v>
      </c>
      <c r="T10" s="161">
        <v>0</v>
      </c>
      <c r="U10" s="161">
        <f>ROUND(E10*T10,2)</f>
        <v>0</v>
      </c>
      <c r="V10" s="161"/>
      <c r="W10" s="152"/>
      <c r="X10" s="152"/>
      <c r="Y10" s="152"/>
      <c r="Z10" s="152"/>
      <c r="AA10" s="152"/>
      <c r="AB10" s="152"/>
      <c r="AC10" s="152"/>
      <c r="AD10" s="152"/>
      <c r="AE10" s="152"/>
      <c r="AF10" s="152" t="s">
        <v>154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</row>
    <row r="11" spans="1:59" x14ac:dyDescent="0.2">
      <c r="A11" s="165" t="s">
        <v>145</v>
      </c>
      <c r="B11" s="166" t="s">
        <v>66</v>
      </c>
      <c r="C11" s="187" t="s">
        <v>67</v>
      </c>
      <c r="D11" s="167"/>
      <c r="E11" s="168"/>
      <c r="F11" s="169"/>
      <c r="G11" s="169">
        <f>SUMIF(AF12:AF34,"&lt;&gt;NOR",G12:G34)</f>
        <v>0</v>
      </c>
      <c r="H11" s="169"/>
      <c r="I11" s="169">
        <f>SUM(I12:I34)</f>
        <v>0</v>
      </c>
      <c r="J11" s="169"/>
      <c r="K11" s="169">
        <f>SUM(K12:K34)</f>
        <v>0</v>
      </c>
      <c r="L11" s="169"/>
      <c r="M11" s="169">
        <f>SUM(M12:M34)</f>
        <v>0</v>
      </c>
      <c r="N11" s="169"/>
      <c r="O11" s="169">
        <f>SUM(O12:O34)</f>
        <v>1.63</v>
      </c>
      <c r="P11" s="169"/>
      <c r="Q11" s="169">
        <f>SUM(Q12:Q34)</f>
        <v>0</v>
      </c>
      <c r="R11" s="169"/>
      <c r="S11" s="170"/>
      <c r="T11" s="164"/>
      <c r="U11" s="164">
        <f>SUM(U12:U34)</f>
        <v>103.10000000000001</v>
      </c>
      <c r="V11" s="164"/>
      <c r="AF11" t="s">
        <v>146</v>
      </c>
    </row>
    <row r="12" spans="1:59" outlineLevel="1" x14ac:dyDescent="0.2">
      <c r="A12" s="171">
        <v>3</v>
      </c>
      <c r="B12" s="172" t="s">
        <v>155</v>
      </c>
      <c r="C12" s="189" t="s">
        <v>156</v>
      </c>
      <c r="D12" s="173" t="s">
        <v>157</v>
      </c>
      <c r="E12" s="174">
        <v>10.278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6">
        <v>0</v>
      </c>
      <c r="O12" s="176">
        <f>ROUND(E12*N12,2)</f>
        <v>0</v>
      </c>
      <c r="P12" s="176">
        <v>0</v>
      </c>
      <c r="Q12" s="176">
        <f>ROUND(E12*P12,2)</f>
        <v>0</v>
      </c>
      <c r="R12" s="176" t="s">
        <v>158</v>
      </c>
      <c r="S12" s="177" t="s">
        <v>159</v>
      </c>
      <c r="T12" s="161">
        <v>3.5329999999999999</v>
      </c>
      <c r="U12" s="161">
        <f>ROUND(E12*T12,2)</f>
        <v>36.31</v>
      </c>
      <c r="V12" s="161"/>
      <c r="W12" s="152"/>
      <c r="X12" s="152"/>
      <c r="Y12" s="152"/>
      <c r="Z12" s="152"/>
      <c r="AA12" s="152"/>
      <c r="AB12" s="152"/>
      <c r="AC12" s="152"/>
      <c r="AD12" s="152"/>
      <c r="AE12" s="152"/>
      <c r="AF12" s="152" t="s">
        <v>154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</row>
    <row r="13" spans="1:59" outlineLevel="1" x14ac:dyDescent="0.2">
      <c r="A13" s="159"/>
      <c r="B13" s="160"/>
      <c r="C13" s="241" t="s">
        <v>160</v>
      </c>
      <c r="D13" s="242"/>
      <c r="E13" s="242"/>
      <c r="F13" s="242"/>
      <c r="G13" s="242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52"/>
      <c r="X13" s="152"/>
      <c r="Y13" s="152"/>
      <c r="Z13" s="152"/>
      <c r="AA13" s="152"/>
      <c r="AB13" s="152"/>
      <c r="AC13" s="152"/>
      <c r="AD13" s="152"/>
      <c r="AE13" s="152"/>
      <c r="AF13" s="152" t="s">
        <v>161</v>
      </c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</row>
    <row r="14" spans="1:59" outlineLevel="1" x14ac:dyDescent="0.2">
      <c r="A14" s="159"/>
      <c r="B14" s="160"/>
      <c r="C14" s="190" t="s">
        <v>162</v>
      </c>
      <c r="D14" s="162"/>
      <c r="E14" s="163">
        <v>9.9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52"/>
      <c r="X14" s="152"/>
      <c r="Y14" s="152"/>
      <c r="Z14" s="152"/>
      <c r="AA14" s="152"/>
      <c r="AB14" s="152"/>
      <c r="AC14" s="152"/>
      <c r="AD14" s="152"/>
      <c r="AE14" s="152"/>
      <c r="AF14" s="152" t="s">
        <v>163</v>
      </c>
      <c r="AG14" s="152">
        <v>0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</row>
    <row r="15" spans="1:59" outlineLevel="1" x14ac:dyDescent="0.2">
      <c r="A15" s="159"/>
      <c r="B15" s="160"/>
      <c r="C15" s="190" t="s">
        <v>164</v>
      </c>
      <c r="D15" s="162"/>
      <c r="E15" s="163">
        <v>0.378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52"/>
      <c r="X15" s="152"/>
      <c r="Y15" s="152"/>
      <c r="Z15" s="152"/>
      <c r="AA15" s="152"/>
      <c r="AB15" s="152"/>
      <c r="AC15" s="152"/>
      <c r="AD15" s="152"/>
      <c r="AE15" s="152"/>
      <c r="AF15" s="152" t="s">
        <v>163</v>
      </c>
      <c r="AG15" s="152">
        <v>0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</row>
    <row r="16" spans="1:59" outlineLevel="1" x14ac:dyDescent="0.2">
      <c r="A16" s="171">
        <v>4</v>
      </c>
      <c r="B16" s="172" t="s">
        <v>165</v>
      </c>
      <c r="C16" s="189" t="s">
        <v>166</v>
      </c>
      <c r="D16" s="173" t="s">
        <v>157</v>
      </c>
      <c r="E16" s="174">
        <v>9.9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21</v>
      </c>
      <c r="M16" s="176">
        <f>G16*(1+L16/100)</f>
        <v>0</v>
      </c>
      <c r="N16" s="176">
        <v>0</v>
      </c>
      <c r="O16" s="176">
        <f>ROUND(E16*N16,2)</f>
        <v>0</v>
      </c>
      <c r="P16" s="176">
        <v>0</v>
      </c>
      <c r="Q16" s="176">
        <f>ROUND(E16*P16,2)</f>
        <v>0</v>
      </c>
      <c r="R16" s="176" t="s">
        <v>158</v>
      </c>
      <c r="S16" s="177" t="s">
        <v>159</v>
      </c>
      <c r="T16" s="161">
        <v>3.81</v>
      </c>
      <c r="U16" s="161">
        <f>ROUND(E16*T16,2)</f>
        <v>37.72</v>
      </c>
      <c r="V16" s="161"/>
      <c r="W16" s="152"/>
      <c r="X16" s="152"/>
      <c r="Y16" s="152"/>
      <c r="Z16" s="152"/>
      <c r="AA16" s="152"/>
      <c r="AB16" s="152"/>
      <c r="AC16" s="152"/>
      <c r="AD16" s="152"/>
      <c r="AE16" s="152"/>
      <c r="AF16" s="152" t="s">
        <v>154</v>
      </c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</row>
    <row r="17" spans="1:59" outlineLevel="1" x14ac:dyDescent="0.2">
      <c r="A17" s="159"/>
      <c r="B17" s="160"/>
      <c r="C17" s="241" t="s">
        <v>167</v>
      </c>
      <c r="D17" s="242"/>
      <c r="E17" s="242"/>
      <c r="F17" s="242"/>
      <c r="G17" s="242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52"/>
      <c r="X17" s="152"/>
      <c r="Y17" s="152"/>
      <c r="Z17" s="152"/>
      <c r="AA17" s="152"/>
      <c r="AB17" s="152"/>
      <c r="AC17" s="152"/>
      <c r="AD17" s="152"/>
      <c r="AE17" s="152"/>
      <c r="AF17" s="152" t="s">
        <v>161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</row>
    <row r="18" spans="1:59" outlineLevel="1" x14ac:dyDescent="0.2">
      <c r="A18" s="159"/>
      <c r="B18" s="160"/>
      <c r="C18" s="190" t="s">
        <v>162</v>
      </c>
      <c r="D18" s="162"/>
      <c r="E18" s="163">
        <v>9.9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52"/>
      <c r="X18" s="152"/>
      <c r="Y18" s="152"/>
      <c r="Z18" s="152"/>
      <c r="AA18" s="152"/>
      <c r="AB18" s="152"/>
      <c r="AC18" s="152"/>
      <c r="AD18" s="152"/>
      <c r="AE18" s="152"/>
      <c r="AF18" s="152" t="s">
        <v>163</v>
      </c>
      <c r="AG18" s="152">
        <v>0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</row>
    <row r="19" spans="1:59" ht="22.5" outlineLevel="1" x14ac:dyDescent="0.2">
      <c r="A19" s="171">
        <v>5</v>
      </c>
      <c r="B19" s="172" t="s">
        <v>168</v>
      </c>
      <c r="C19" s="189" t="s">
        <v>169</v>
      </c>
      <c r="D19" s="173" t="s">
        <v>157</v>
      </c>
      <c r="E19" s="174">
        <v>10.278</v>
      </c>
      <c r="F19" s="175"/>
      <c r="G19" s="176">
        <f>ROUND(E19*F19,2)</f>
        <v>0</v>
      </c>
      <c r="H19" s="175"/>
      <c r="I19" s="176">
        <f>ROUND(E19*H19,2)</f>
        <v>0</v>
      </c>
      <c r="J19" s="175"/>
      <c r="K19" s="176">
        <f>ROUND(E19*J19,2)</f>
        <v>0</v>
      </c>
      <c r="L19" s="176">
        <v>21</v>
      </c>
      <c r="M19" s="176">
        <f>G19*(1+L19/100)</f>
        <v>0</v>
      </c>
      <c r="N19" s="176">
        <v>0</v>
      </c>
      <c r="O19" s="176">
        <f>ROUND(E19*N19,2)</f>
        <v>0</v>
      </c>
      <c r="P19" s="176">
        <v>0</v>
      </c>
      <c r="Q19" s="176">
        <f>ROUND(E19*P19,2)</f>
        <v>0</v>
      </c>
      <c r="R19" s="176" t="s">
        <v>158</v>
      </c>
      <c r="S19" s="177" t="s">
        <v>159</v>
      </c>
      <c r="T19" s="161">
        <v>1.0999999999999999E-2</v>
      </c>
      <c r="U19" s="161">
        <f>ROUND(E19*T19,2)</f>
        <v>0.11</v>
      </c>
      <c r="V19" s="161"/>
      <c r="W19" s="152"/>
      <c r="X19" s="152"/>
      <c r="Y19" s="152"/>
      <c r="Z19" s="152"/>
      <c r="AA19" s="152"/>
      <c r="AB19" s="152"/>
      <c r="AC19" s="152"/>
      <c r="AD19" s="152"/>
      <c r="AE19" s="152"/>
      <c r="AF19" s="152" t="s">
        <v>154</v>
      </c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</row>
    <row r="20" spans="1:59" outlineLevel="1" x14ac:dyDescent="0.2">
      <c r="A20" s="159"/>
      <c r="B20" s="160"/>
      <c r="C20" s="241" t="s">
        <v>170</v>
      </c>
      <c r="D20" s="242"/>
      <c r="E20" s="242"/>
      <c r="F20" s="242"/>
      <c r="G20" s="242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52"/>
      <c r="X20" s="152"/>
      <c r="Y20" s="152"/>
      <c r="Z20" s="152"/>
      <c r="AA20" s="152"/>
      <c r="AB20" s="152"/>
      <c r="AC20" s="152"/>
      <c r="AD20" s="152"/>
      <c r="AE20" s="152"/>
      <c r="AF20" s="152" t="s">
        <v>161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</row>
    <row r="21" spans="1:59" ht="33.75" outlineLevel="1" x14ac:dyDescent="0.2">
      <c r="A21" s="171">
        <v>6</v>
      </c>
      <c r="B21" s="172" t="s">
        <v>171</v>
      </c>
      <c r="C21" s="189" t="s">
        <v>172</v>
      </c>
      <c r="D21" s="173" t="s">
        <v>157</v>
      </c>
      <c r="E21" s="174">
        <v>51.39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21</v>
      </c>
      <c r="M21" s="176">
        <f>G21*(1+L21/100)</f>
        <v>0</v>
      </c>
      <c r="N21" s="176">
        <v>0</v>
      </c>
      <c r="O21" s="176">
        <f>ROUND(E21*N21,2)</f>
        <v>0</v>
      </c>
      <c r="P21" s="176">
        <v>0</v>
      </c>
      <c r="Q21" s="176">
        <f>ROUND(E21*P21,2)</f>
        <v>0</v>
      </c>
      <c r="R21" s="176" t="s">
        <v>158</v>
      </c>
      <c r="S21" s="177" t="s">
        <v>159</v>
      </c>
      <c r="T21" s="161">
        <v>0</v>
      </c>
      <c r="U21" s="161">
        <f>ROUND(E21*T21,2)</f>
        <v>0</v>
      </c>
      <c r="V21" s="161"/>
      <c r="W21" s="152"/>
      <c r="X21" s="152"/>
      <c r="Y21" s="152"/>
      <c r="Z21" s="152"/>
      <c r="AA21" s="152"/>
      <c r="AB21" s="152"/>
      <c r="AC21" s="152"/>
      <c r="AD21" s="152"/>
      <c r="AE21" s="152"/>
      <c r="AF21" s="152" t="s">
        <v>154</v>
      </c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</row>
    <row r="22" spans="1:59" outlineLevel="1" x14ac:dyDescent="0.2">
      <c r="A22" s="159"/>
      <c r="B22" s="160"/>
      <c r="C22" s="241" t="s">
        <v>170</v>
      </c>
      <c r="D22" s="242"/>
      <c r="E22" s="242"/>
      <c r="F22" s="242"/>
      <c r="G22" s="242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52"/>
      <c r="X22" s="152"/>
      <c r="Y22" s="152"/>
      <c r="Z22" s="152"/>
      <c r="AA22" s="152"/>
      <c r="AB22" s="152"/>
      <c r="AC22" s="152"/>
      <c r="AD22" s="152"/>
      <c r="AE22" s="152"/>
      <c r="AF22" s="152" t="s">
        <v>161</v>
      </c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</row>
    <row r="23" spans="1:59" outlineLevel="1" x14ac:dyDescent="0.2">
      <c r="A23" s="159"/>
      <c r="B23" s="160"/>
      <c r="C23" s="190" t="s">
        <v>173</v>
      </c>
      <c r="D23" s="162"/>
      <c r="E23" s="163">
        <v>51.39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52"/>
      <c r="X23" s="152"/>
      <c r="Y23" s="152"/>
      <c r="Z23" s="152"/>
      <c r="AA23" s="152"/>
      <c r="AB23" s="152"/>
      <c r="AC23" s="152"/>
      <c r="AD23" s="152"/>
      <c r="AE23" s="152"/>
      <c r="AF23" s="152" t="s">
        <v>163</v>
      </c>
      <c r="AG23" s="152">
        <v>0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</row>
    <row r="24" spans="1:59" ht="22.5" outlineLevel="1" x14ac:dyDescent="0.2">
      <c r="A24" s="171">
        <v>7</v>
      </c>
      <c r="B24" s="172" t="s">
        <v>174</v>
      </c>
      <c r="C24" s="189" t="s">
        <v>175</v>
      </c>
      <c r="D24" s="173" t="s">
        <v>157</v>
      </c>
      <c r="E24" s="174">
        <v>10.278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76">
        <v>0</v>
      </c>
      <c r="O24" s="176">
        <f>ROUND(E24*N24,2)</f>
        <v>0</v>
      </c>
      <c r="P24" s="176">
        <v>0</v>
      </c>
      <c r="Q24" s="176">
        <f>ROUND(E24*P24,2)</f>
        <v>0</v>
      </c>
      <c r="R24" s="176" t="s">
        <v>158</v>
      </c>
      <c r="S24" s="177" t="s">
        <v>159</v>
      </c>
      <c r="T24" s="161">
        <v>0.66800000000000004</v>
      </c>
      <c r="U24" s="161">
        <f>ROUND(E24*T24,2)</f>
        <v>6.87</v>
      </c>
      <c r="V24" s="161"/>
      <c r="W24" s="152"/>
      <c r="X24" s="152"/>
      <c r="Y24" s="152"/>
      <c r="Z24" s="152"/>
      <c r="AA24" s="152"/>
      <c r="AB24" s="152"/>
      <c r="AC24" s="152"/>
      <c r="AD24" s="152"/>
      <c r="AE24" s="152"/>
      <c r="AF24" s="152" t="s">
        <v>154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</row>
    <row r="25" spans="1:59" outlineLevel="1" x14ac:dyDescent="0.2">
      <c r="A25" s="159"/>
      <c r="B25" s="160"/>
      <c r="C25" s="241" t="s">
        <v>176</v>
      </c>
      <c r="D25" s="242"/>
      <c r="E25" s="242"/>
      <c r="F25" s="242"/>
      <c r="G25" s="242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52"/>
      <c r="X25" s="152"/>
      <c r="Y25" s="152"/>
      <c r="Z25" s="152"/>
      <c r="AA25" s="152"/>
      <c r="AB25" s="152"/>
      <c r="AC25" s="152"/>
      <c r="AD25" s="152"/>
      <c r="AE25" s="152"/>
      <c r="AF25" s="152" t="s">
        <v>161</v>
      </c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</row>
    <row r="26" spans="1:59" ht="33.75" outlineLevel="1" x14ac:dyDescent="0.2">
      <c r="A26" s="178">
        <v>8</v>
      </c>
      <c r="B26" s="179" t="s">
        <v>177</v>
      </c>
      <c r="C26" s="188" t="s">
        <v>178</v>
      </c>
      <c r="D26" s="180" t="s">
        <v>157</v>
      </c>
      <c r="E26" s="181">
        <v>10.278</v>
      </c>
      <c r="F26" s="182"/>
      <c r="G26" s="183">
        <f>ROUND(E26*F26,2)</f>
        <v>0</v>
      </c>
      <c r="H26" s="182"/>
      <c r="I26" s="183">
        <f>ROUND(E26*H26,2)</f>
        <v>0</v>
      </c>
      <c r="J26" s="182"/>
      <c r="K26" s="183">
        <f>ROUND(E26*J26,2)</f>
        <v>0</v>
      </c>
      <c r="L26" s="183">
        <v>21</v>
      </c>
      <c r="M26" s="183">
        <f>G26*(1+L26/100)</f>
        <v>0</v>
      </c>
      <c r="N26" s="183">
        <v>0</v>
      </c>
      <c r="O26" s="183">
        <f>ROUND(E26*N26,2)</f>
        <v>0</v>
      </c>
      <c r="P26" s="183">
        <v>0</v>
      </c>
      <c r="Q26" s="183">
        <f>ROUND(E26*P26,2)</f>
        <v>0</v>
      </c>
      <c r="R26" s="183" t="s">
        <v>158</v>
      </c>
      <c r="S26" s="184" t="s">
        <v>159</v>
      </c>
      <c r="T26" s="161">
        <v>1.9379999999999999</v>
      </c>
      <c r="U26" s="161">
        <f>ROUND(E26*T26,2)</f>
        <v>19.920000000000002</v>
      </c>
      <c r="V26" s="161"/>
      <c r="W26" s="152"/>
      <c r="X26" s="152"/>
      <c r="Y26" s="152"/>
      <c r="Z26" s="152"/>
      <c r="AA26" s="152"/>
      <c r="AB26" s="152"/>
      <c r="AC26" s="152"/>
      <c r="AD26" s="152"/>
      <c r="AE26" s="152"/>
      <c r="AF26" s="152" t="s">
        <v>154</v>
      </c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</row>
    <row r="27" spans="1:59" ht="22.5" outlineLevel="1" x14ac:dyDescent="0.2">
      <c r="A27" s="178">
        <v>9</v>
      </c>
      <c r="B27" s="179" t="s">
        <v>179</v>
      </c>
      <c r="C27" s="188" t="s">
        <v>180</v>
      </c>
      <c r="D27" s="180" t="s">
        <v>157</v>
      </c>
      <c r="E27" s="181">
        <v>10.278</v>
      </c>
      <c r="F27" s="182"/>
      <c r="G27" s="183">
        <f>ROUND(E27*F27,2)</f>
        <v>0</v>
      </c>
      <c r="H27" s="182"/>
      <c r="I27" s="183">
        <f>ROUND(E27*H27,2)</f>
        <v>0</v>
      </c>
      <c r="J27" s="182"/>
      <c r="K27" s="183">
        <f>ROUND(E27*J27,2)</f>
        <v>0</v>
      </c>
      <c r="L27" s="183">
        <v>21</v>
      </c>
      <c r="M27" s="183">
        <f>G27*(1+L27/100)</f>
        <v>0</v>
      </c>
      <c r="N27" s="183">
        <v>0</v>
      </c>
      <c r="O27" s="183">
        <f>ROUND(E27*N27,2)</f>
        <v>0</v>
      </c>
      <c r="P27" s="183">
        <v>0</v>
      </c>
      <c r="Q27" s="183">
        <f>ROUND(E27*P27,2)</f>
        <v>0</v>
      </c>
      <c r="R27" s="183" t="s">
        <v>158</v>
      </c>
      <c r="S27" s="184" t="s">
        <v>159</v>
      </c>
      <c r="T27" s="161">
        <v>8.9999999999999993E-3</v>
      </c>
      <c r="U27" s="161">
        <f>ROUND(E27*T27,2)</f>
        <v>0.09</v>
      </c>
      <c r="V27" s="161"/>
      <c r="W27" s="152"/>
      <c r="X27" s="152"/>
      <c r="Y27" s="152"/>
      <c r="Z27" s="152"/>
      <c r="AA27" s="152"/>
      <c r="AB27" s="152"/>
      <c r="AC27" s="152"/>
      <c r="AD27" s="152"/>
      <c r="AE27" s="152"/>
      <c r="AF27" s="152" t="s">
        <v>154</v>
      </c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</row>
    <row r="28" spans="1:59" outlineLevel="1" x14ac:dyDescent="0.2">
      <c r="A28" s="171">
        <v>10</v>
      </c>
      <c r="B28" s="172" t="s">
        <v>181</v>
      </c>
      <c r="C28" s="189" t="s">
        <v>182</v>
      </c>
      <c r="D28" s="173" t="s">
        <v>157</v>
      </c>
      <c r="E28" s="174">
        <v>0.94643999999999995</v>
      </c>
      <c r="F28" s="175"/>
      <c r="G28" s="176">
        <f>ROUND(E28*F28,2)</f>
        <v>0</v>
      </c>
      <c r="H28" s="175"/>
      <c r="I28" s="176">
        <f>ROUND(E28*H28,2)</f>
        <v>0</v>
      </c>
      <c r="J28" s="175"/>
      <c r="K28" s="176">
        <f>ROUND(E28*J28,2)</f>
        <v>0</v>
      </c>
      <c r="L28" s="176">
        <v>21</v>
      </c>
      <c r="M28" s="176">
        <f>G28*(1+L28/100)</f>
        <v>0</v>
      </c>
      <c r="N28" s="176">
        <v>0</v>
      </c>
      <c r="O28" s="176">
        <f>ROUND(E28*N28,2)</f>
        <v>0</v>
      </c>
      <c r="P28" s="176">
        <v>0</v>
      </c>
      <c r="Q28" s="176">
        <f>ROUND(E28*P28,2)</f>
        <v>0</v>
      </c>
      <c r="R28" s="176" t="s">
        <v>158</v>
      </c>
      <c r="S28" s="177" t="s">
        <v>159</v>
      </c>
      <c r="T28" s="161">
        <v>2.1949999999999998</v>
      </c>
      <c r="U28" s="161">
        <f>ROUND(E28*T28,2)</f>
        <v>2.08</v>
      </c>
      <c r="V28" s="161"/>
      <c r="W28" s="152"/>
      <c r="X28" s="152"/>
      <c r="Y28" s="152"/>
      <c r="Z28" s="152"/>
      <c r="AA28" s="152"/>
      <c r="AB28" s="152"/>
      <c r="AC28" s="152"/>
      <c r="AD28" s="152"/>
      <c r="AE28" s="152"/>
      <c r="AF28" s="152" t="s">
        <v>183</v>
      </c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</row>
    <row r="29" spans="1:59" ht="22.5" outlineLevel="1" x14ac:dyDescent="0.2">
      <c r="A29" s="159"/>
      <c r="B29" s="160"/>
      <c r="C29" s="241" t="s">
        <v>184</v>
      </c>
      <c r="D29" s="242"/>
      <c r="E29" s="242"/>
      <c r="F29" s="242"/>
      <c r="G29" s="242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52"/>
      <c r="X29" s="152"/>
      <c r="Y29" s="152"/>
      <c r="Z29" s="152"/>
      <c r="AA29" s="152"/>
      <c r="AB29" s="152"/>
      <c r="AC29" s="152"/>
      <c r="AD29" s="152"/>
      <c r="AE29" s="152"/>
      <c r="AF29" s="152" t="s">
        <v>161</v>
      </c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85" t="str">
        <f>C29</f>
        <v>sypaninou z vhodných hornin tř. 1 - 4 nebo materiálem, uloženým ve vzdálenosti do 30 m od vnějšího kraje objektu, pro jakoukoliv míru zhutnění,</v>
      </c>
      <c r="BA29" s="152"/>
      <c r="BB29" s="152"/>
      <c r="BC29" s="152"/>
      <c r="BD29" s="152"/>
      <c r="BE29" s="152"/>
      <c r="BF29" s="152"/>
      <c r="BG29" s="152"/>
    </row>
    <row r="30" spans="1:59" outlineLevel="1" x14ac:dyDescent="0.2">
      <c r="A30" s="159"/>
      <c r="B30" s="160"/>
      <c r="C30" s="190" t="s">
        <v>185</v>
      </c>
      <c r="D30" s="162"/>
      <c r="E30" s="163">
        <v>9.9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52"/>
      <c r="X30" s="152"/>
      <c r="Y30" s="152"/>
      <c r="Z30" s="152"/>
      <c r="AA30" s="152"/>
      <c r="AB30" s="152"/>
      <c r="AC30" s="152"/>
      <c r="AD30" s="152"/>
      <c r="AE30" s="152"/>
      <c r="AF30" s="152" t="s">
        <v>163</v>
      </c>
      <c r="AG30" s="152">
        <v>0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</row>
    <row r="31" spans="1:59" outlineLevel="1" x14ac:dyDescent="0.2">
      <c r="A31" s="159"/>
      <c r="B31" s="160"/>
      <c r="C31" s="190" t="s">
        <v>186</v>
      </c>
      <c r="D31" s="162"/>
      <c r="E31" s="163">
        <v>-8.9535599999999995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52"/>
      <c r="X31" s="152"/>
      <c r="Y31" s="152"/>
      <c r="Z31" s="152"/>
      <c r="AA31" s="152"/>
      <c r="AB31" s="152"/>
      <c r="AC31" s="152"/>
      <c r="AD31" s="152"/>
      <c r="AE31" s="152"/>
      <c r="AF31" s="152" t="s">
        <v>163</v>
      </c>
      <c r="AG31" s="152">
        <v>0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</row>
    <row r="32" spans="1:59" outlineLevel="1" x14ac:dyDescent="0.2">
      <c r="A32" s="178">
        <v>11</v>
      </c>
      <c r="B32" s="179" t="s">
        <v>187</v>
      </c>
      <c r="C32" s="188" t="s">
        <v>188</v>
      </c>
      <c r="D32" s="180" t="s">
        <v>157</v>
      </c>
      <c r="E32" s="181">
        <v>10.278</v>
      </c>
      <c r="F32" s="182"/>
      <c r="G32" s="183">
        <f>ROUND(E32*F32,2)</f>
        <v>0</v>
      </c>
      <c r="H32" s="182"/>
      <c r="I32" s="183">
        <f>ROUND(E32*H32,2)</f>
        <v>0</v>
      </c>
      <c r="J32" s="182"/>
      <c r="K32" s="183">
        <f>ROUND(E32*J32,2)</f>
        <v>0</v>
      </c>
      <c r="L32" s="183">
        <v>21</v>
      </c>
      <c r="M32" s="183">
        <f>G32*(1+L32/100)</f>
        <v>0</v>
      </c>
      <c r="N32" s="183">
        <v>0</v>
      </c>
      <c r="O32" s="183">
        <f>ROUND(E32*N32,2)</f>
        <v>0</v>
      </c>
      <c r="P32" s="183">
        <v>0</v>
      </c>
      <c r="Q32" s="183">
        <f>ROUND(E32*P32,2)</f>
        <v>0</v>
      </c>
      <c r="R32" s="183" t="s">
        <v>158</v>
      </c>
      <c r="S32" s="184" t="s">
        <v>159</v>
      </c>
      <c r="T32" s="161">
        <v>0</v>
      </c>
      <c r="U32" s="161">
        <f>ROUND(E32*T32,2)</f>
        <v>0</v>
      </c>
      <c r="V32" s="161"/>
      <c r="W32" s="152"/>
      <c r="X32" s="152"/>
      <c r="Y32" s="152"/>
      <c r="Z32" s="152"/>
      <c r="AA32" s="152"/>
      <c r="AB32" s="152"/>
      <c r="AC32" s="152"/>
      <c r="AD32" s="152"/>
      <c r="AE32" s="152"/>
      <c r="AF32" s="152" t="s">
        <v>154</v>
      </c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</row>
    <row r="33" spans="1:59" outlineLevel="1" x14ac:dyDescent="0.2">
      <c r="A33" s="171">
        <v>12</v>
      </c>
      <c r="B33" s="172" t="s">
        <v>189</v>
      </c>
      <c r="C33" s="189" t="s">
        <v>190</v>
      </c>
      <c r="D33" s="173" t="s">
        <v>191</v>
      </c>
      <c r="E33" s="174">
        <v>1.62504</v>
      </c>
      <c r="F33" s="175"/>
      <c r="G33" s="176">
        <f>ROUND(E33*F33,2)</f>
        <v>0</v>
      </c>
      <c r="H33" s="175"/>
      <c r="I33" s="176">
        <f>ROUND(E33*H33,2)</f>
        <v>0</v>
      </c>
      <c r="J33" s="175"/>
      <c r="K33" s="176">
        <f>ROUND(E33*J33,2)</f>
        <v>0</v>
      </c>
      <c r="L33" s="176">
        <v>21</v>
      </c>
      <c r="M33" s="176">
        <f>G33*(1+L33/100)</f>
        <v>0</v>
      </c>
      <c r="N33" s="176">
        <v>1</v>
      </c>
      <c r="O33" s="176">
        <f>ROUND(E33*N33,2)</f>
        <v>1.63</v>
      </c>
      <c r="P33" s="176">
        <v>0</v>
      </c>
      <c r="Q33" s="176">
        <f>ROUND(E33*P33,2)</f>
        <v>0</v>
      </c>
      <c r="R33" s="176" t="s">
        <v>192</v>
      </c>
      <c r="S33" s="177" t="s">
        <v>159</v>
      </c>
      <c r="T33" s="161">
        <v>0</v>
      </c>
      <c r="U33" s="161">
        <f>ROUND(E33*T33,2)</f>
        <v>0</v>
      </c>
      <c r="V33" s="161"/>
      <c r="W33" s="152"/>
      <c r="X33" s="152"/>
      <c r="Y33" s="152"/>
      <c r="Z33" s="152"/>
      <c r="AA33" s="152"/>
      <c r="AB33" s="152"/>
      <c r="AC33" s="152"/>
      <c r="AD33" s="152"/>
      <c r="AE33" s="152"/>
      <c r="AF33" s="152" t="s">
        <v>193</v>
      </c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</row>
    <row r="34" spans="1:59" outlineLevel="1" x14ac:dyDescent="0.2">
      <c r="A34" s="159"/>
      <c r="B34" s="160"/>
      <c r="C34" s="190" t="s">
        <v>194</v>
      </c>
      <c r="D34" s="162"/>
      <c r="E34" s="163">
        <v>1.62504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52"/>
      <c r="X34" s="152"/>
      <c r="Y34" s="152"/>
      <c r="Z34" s="152"/>
      <c r="AA34" s="152"/>
      <c r="AB34" s="152"/>
      <c r="AC34" s="152"/>
      <c r="AD34" s="152"/>
      <c r="AE34" s="152"/>
      <c r="AF34" s="152" t="s">
        <v>163</v>
      </c>
      <c r="AG34" s="152">
        <v>0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</row>
    <row r="35" spans="1:59" x14ac:dyDescent="0.2">
      <c r="A35" s="165" t="s">
        <v>145</v>
      </c>
      <c r="B35" s="166" t="s">
        <v>68</v>
      </c>
      <c r="C35" s="187" t="s">
        <v>69</v>
      </c>
      <c r="D35" s="167"/>
      <c r="E35" s="168"/>
      <c r="F35" s="169"/>
      <c r="G35" s="169">
        <f>SUMIF(AF36:AF67,"&lt;&gt;NOR",G36:G67)</f>
        <v>0</v>
      </c>
      <c r="H35" s="169"/>
      <c r="I35" s="169">
        <f>SUM(I36:I67)</f>
        <v>0</v>
      </c>
      <c r="J35" s="169"/>
      <c r="K35" s="169">
        <f>SUM(K36:K67)</f>
        <v>0</v>
      </c>
      <c r="L35" s="169"/>
      <c r="M35" s="169">
        <f>SUM(M36:M67)</f>
        <v>0</v>
      </c>
      <c r="N35" s="169"/>
      <c r="O35" s="169">
        <f>SUM(O36:O67)</f>
        <v>5.1899999999999995</v>
      </c>
      <c r="P35" s="169"/>
      <c r="Q35" s="169">
        <f>SUM(Q36:Q67)</f>
        <v>0</v>
      </c>
      <c r="R35" s="169"/>
      <c r="S35" s="170"/>
      <c r="T35" s="164"/>
      <c r="U35" s="164">
        <f>SUM(U36:U67)</f>
        <v>10.17</v>
      </c>
      <c r="V35" s="164"/>
      <c r="AF35" t="s">
        <v>146</v>
      </c>
    </row>
    <row r="36" spans="1:59" ht="22.5" outlineLevel="1" x14ac:dyDescent="0.2">
      <c r="A36" s="171">
        <v>13</v>
      </c>
      <c r="B36" s="172" t="s">
        <v>195</v>
      </c>
      <c r="C36" s="189" t="s">
        <v>196</v>
      </c>
      <c r="D36" s="173" t="s">
        <v>197</v>
      </c>
      <c r="E36" s="174">
        <v>9.2799999999999994</v>
      </c>
      <c r="F36" s="175"/>
      <c r="G36" s="176">
        <f>ROUND(E36*F36,2)</f>
        <v>0</v>
      </c>
      <c r="H36" s="175"/>
      <c r="I36" s="176">
        <f>ROUND(E36*H36,2)</f>
        <v>0</v>
      </c>
      <c r="J36" s="175"/>
      <c r="K36" s="176">
        <f>ROUND(E36*J36,2)</f>
        <v>0</v>
      </c>
      <c r="L36" s="176">
        <v>21</v>
      </c>
      <c r="M36" s="176">
        <f>G36*(1+L36/100)</f>
        <v>0</v>
      </c>
      <c r="N36" s="176">
        <v>0</v>
      </c>
      <c r="O36" s="176">
        <f>ROUND(E36*N36,2)</f>
        <v>0</v>
      </c>
      <c r="P36" s="176">
        <v>0</v>
      </c>
      <c r="Q36" s="176">
        <f>ROUND(E36*P36,2)</f>
        <v>0</v>
      </c>
      <c r="R36" s="176" t="s">
        <v>158</v>
      </c>
      <c r="S36" s="177" t="s">
        <v>159</v>
      </c>
      <c r="T36" s="161">
        <v>0.15</v>
      </c>
      <c r="U36" s="161">
        <f>ROUND(E36*T36,2)</f>
        <v>1.39</v>
      </c>
      <c r="V36" s="161"/>
      <c r="W36" s="152"/>
      <c r="X36" s="152"/>
      <c r="Y36" s="152"/>
      <c r="Z36" s="152"/>
      <c r="AA36" s="152"/>
      <c r="AB36" s="152"/>
      <c r="AC36" s="152"/>
      <c r="AD36" s="152"/>
      <c r="AE36" s="152"/>
      <c r="AF36" s="152" t="s">
        <v>154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</row>
    <row r="37" spans="1:59" outlineLevel="1" x14ac:dyDescent="0.2">
      <c r="A37" s="159"/>
      <c r="B37" s="160"/>
      <c r="C37" s="241" t="s">
        <v>198</v>
      </c>
      <c r="D37" s="242"/>
      <c r="E37" s="242"/>
      <c r="F37" s="242"/>
      <c r="G37" s="242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52"/>
      <c r="X37" s="152"/>
      <c r="Y37" s="152"/>
      <c r="Z37" s="152"/>
      <c r="AA37" s="152"/>
      <c r="AB37" s="152"/>
      <c r="AC37" s="152"/>
      <c r="AD37" s="152"/>
      <c r="AE37" s="152"/>
      <c r="AF37" s="152" t="s">
        <v>161</v>
      </c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</row>
    <row r="38" spans="1:59" outlineLevel="1" x14ac:dyDescent="0.2">
      <c r="A38" s="159"/>
      <c r="B38" s="160"/>
      <c r="C38" s="190" t="s">
        <v>199</v>
      </c>
      <c r="D38" s="162"/>
      <c r="E38" s="163">
        <v>5.5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52"/>
      <c r="X38" s="152"/>
      <c r="Y38" s="152"/>
      <c r="Z38" s="152"/>
      <c r="AA38" s="152"/>
      <c r="AB38" s="152"/>
      <c r="AC38" s="152"/>
      <c r="AD38" s="152"/>
      <c r="AE38" s="152"/>
      <c r="AF38" s="152" t="s">
        <v>163</v>
      </c>
      <c r="AG38" s="152">
        <v>0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</row>
    <row r="39" spans="1:59" outlineLevel="1" x14ac:dyDescent="0.2">
      <c r="A39" s="159"/>
      <c r="B39" s="160"/>
      <c r="C39" s="190" t="s">
        <v>200</v>
      </c>
      <c r="D39" s="162"/>
      <c r="E39" s="163">
        <v>3.78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52"/>
      <c r="X39" s="152"/>
      <c r="Y39" s="152"/>
      <c r="Z39" s="152"/>
      <c r="AA39" s="152"/>
      <c r="AB39" s="152"/>
      <c r="AC39" s="152"/>
      <c r="AD39" s="152"/>
      <c r="AE39" s="152"/>
      <c r="AF39" s="152" t="s">
        <v>163</v>
      </c>
      <c r="AG39" s="152">
        <v>0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</row>
    <row r="40" spans="1:59" outlineLevel="1" x14ac:dyDescent="0.2">
      <c r="A40" s="171">
        <v>14</v>
      </c>
      <c r="B40" s="172" t="s">
        <v>201</v>
      </c>
      <c r="C40" s="189" t="s">
        <v>202</v>
      </c>
      <c r="D40" s="173" t="s">
        <v>197</v>
      </c>
      <c r="E40" s="174">
        <v>3</v>
      </c>
      <c r="F40" s="175"/>
      <c r="G40" s="176">
        <f>ROUND(E40*F40,2)</f>
        <v>0</v>
      </c>
      <c r="H40" s="175"/>
      <c r="I40" s="176">
        <f>ROUND(E40*H40,2)</f>
        <v>0</v>
      </c>
      <c r="J40" s="175"/>
      <c r="K40" s="176">
        <f>ROUND(E40*J40,2)</f>
        <v>0</v>
      </c>
      <c r="L40" s="176">
        <v>21</v>
      </c>
      <c r="M40" s="176">
        <f>G40*(1+L40/100)</f>
        <v>0</v>
      </c>
      <c r="N40" s="176">
        <v>0</v>
      </c>
      <c r="O40" s="176">
        <f>ROUND(E40*N40,2)</f>
        <v>0</v>
      </c>
      <c r="P40" s="176">
        <v>0</v>
      </c>
      <c r="Q40" s="176">
        <f>ROUND(E40*P40,2)</f>
        <v>0</v>
      </c>
      <c r="R40" s="176"/>
      <c r="S40" s="177" t="s">
        <v>159</v>
      </c>
      <c r="T40" s="161">
        <v>0.52600000000000002</v>
      </c>
      <c r="U40" s="161">
        <f>ROUND(E40*T40,2)</f>
        <v>1.58</v>
      </c>
      <c r="V40" s="161"/>
      <c r="W40" s="152"/>
      <c r="X40" s="152"/>
      <c r="Y40" s="152"/>
      <c r="Z40" s="152"/>
      <c r="AA40" s="152"/>
      <c r="AB40" s="152"/>
      <c r="AC40" s="152"/>
      <c r="AD40" s="152"/>
      <c r="AE40" s="152"/>
      <c r="AF40" s="152" t="s">
        <v>151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</row>
    <row r="41" spans="1:59" outlineLevel="1" x14ac:dyDescent="0.2">
      <c r="A41" s="159"/>
      <c r="B41" s="160"/>
      <c r="C41" s="190" t="s">
        <v>203</v>
      </c>
      <c r="D41" s="162"/>
      <c r="E41" s="163">
        <v>3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52"/>
      <c r="X41" s="152"/>
      <c r="Y41" s="152"/>
      <c r="Z41" s="152"/>
      <c r="AA41" s="152"/>
      <c r="AB41" s="152"/>
      <c r="AC41" s="152"/>
      <c r="AD41" s="152"/>
      <c r="AE41" s="152"/>
      <c r="AF41" s="152" t="s">
        <v>163</v>
      </c>
      <c r="AG41" s="152">
        <v>0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</row>
    <row r="42" spans="1:59" outlineLevel="1" x14ac:dyDescent="0.2">
      <c r="A42" s="171">
        <v>15</v>
      </c>
      <c r="B42" s="172" t="s">
        <v>204</v>
      </c>
      <c r="C42" s="189" t="s">
        <v>205</v>
      </c>
      <c r="D42" s="173" t="s">
        <v>157</v>
      </c>
      <c r="E42" s="174">
        <v>0.504</v>
      </c>
      <c r="F42" s="175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21</v>
      </c>
      <c r="M42" s="176">
        <f>G42*(1+L42/100)</f>
        <v>0</v>
      </c>
      <c r="N42" s="176">
        <v>2.5249999999999999</v>
      </c>
      <c r="O42" s="176">
        <f>ROUND(E42*N42,2)</f>
        <v>1.27</v>
      </c>
      <c r="P42" s="176">
        <v>0</v>
      </c>
      <c r="Q42" s="176">
        <f>ROUND(E42*P42,2)</f>
        <v>0</v>
      </c>
      <c r="R42" s="176" t="s">
        <v>206</v>
      </c>
      <c r="S42" s="177" t="s">
        <v>159</v>
      </c>
      <c r="T42" s="161">
        <v>0.47699999999999998</v>
      </c>
      <c r="U42" s="161">
        <f>ROUND(E42*T42,2)</f>
        <v>0.24</v>
      </c>
      <c r="V42" s="161"/>
      <c r="W42" s="152"/>
      <c r="X42" s="152"/>
      <c r="Y42" s="152"/>
      <c r="Z42" s="152"/>
      <c r="AA42" s="152"/>
      <c r="AB42" s="152"/>
      <c r="AC42" s="152"/>
      <c r="AD42" s="152"/>
      <c r="AE42" s="152"/>
      <c r="AF42" s="152" t="s">
        <v>154</v>
      </c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</row>
    <row r="43" spans="1:59" outlineLevel="1" x14ac:dyDescent="0.2">
      <c r="A43" s="159"/>
      <c r="B43" s="160"/>
      <c r="C43" s="190" t="s">
        <v>207</v>
      </c>
      <c r="D43" s="162"/>
      <c r="E43" s="163">
        <v>0.504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52"/>
      <c r="X43" s="152"/>
      <c r="Y43" s="152"/>
      <c r="Z43" s="152"/>
      <c r="AA43" s="152"/>
      <c r="AB43" s="152"/>
      <c r="AC43" s="152"/>
      <c r="AD43" s="152"/>
      <c r="AE43" s="152"/>
      <c r="AF43" s="152" t="s">
        <v>163</v>
      </c>
      <c r="AG43" s="152">
        <v>0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</row>
    <row r="44" spans="1:59" outlineLevel="1" x14ac:dyDescent="0.2">
      <c r="A44" s="171">
        <v>16</v>
      </c>
      <c r="B44" s="172" t="s">
        <v>208</v>
      </c>
      <c r="C44" s="189" t="s">
        <v>209</v>
      </c>
      <c r="D44" s="173" t="s">
        <v>157</v>
      </c>
      <c r="E44" s="174">
        <v>1.4922599999999999</v>
      </c>
      <c r="F44" s="175"/>
      <c r="G44" s="176">
        <f>ROUND(E44*F44,2)</f>
        <v>0</v>
      </c>
      <c r="H44" s="175"/>
      <c r="I44" s="176">
        <f>ROUND(E44*H44,2)</f>
        <v>0</v>
      </c>
      <c r="J44" s="175"/>
      <c r="K44" s="176">
        <f>ROUND(E44*J44,2)</f>
        <v>0</v>
      </c>
      <c r="L44" s="176">
        <v>21</v>
      </c>
      <c r="M44" s="176">
        <f>G44*(1+L44/100)</f>
        <v>0</v>
      </c>
      <c r="N44" s="176">
        <v>2.5249999999999999</v>
      </c>
      <c r="O44" s="176">
        <f>ROUND(E44*N44,2)</f>
        <v>3.77</v>
      </c>
      <c r="P44" s="176">
        <v>0</v>
      </c>
      <c r="Q44" s="176">
        <f>ROUND(E44*P44,2)</f>
        <v>0</v>
      </c>
      <c r="R44" s="176" t="s">
        <v>206</v>
      </c>
      <c r="S44" s="177" t="s">
        <v>159</v>
      </c>
      <c r="T44" s="161">
        <v>0.48</v>
      </c>
      <c r="U44" s="161">
        <f>ROUND(E44*T44,2)</f>
        <v>0.72</v>
      </c>
      <c r="V44" s="161"/>
      <c r="W44" s="152"/>
      <c r="X44" s="152"/>
      <c r="Y44" s="152"/>
      <c r="Z44" s="152"/>
      <c r="AA44" s="152"/>
      <c r="AB44" s="152"/>
      <c r="AC44" s="152"/>
      <c r="AD44" s="152"/>
      <c r="AE44" s="152"/>
      <c r="AF44" s="152" t="s">
        <v>154</v>
      </c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</row>
    <row r="45" spans="1:59" outlineLevel="1" x14ac:dyDescent="0.2">
      <c r="A45" s="159"/>
      <c r="B45" s="160"/>
      <c r="C45" s="241" t="s">
        <v>210</v>
      </c>
      <c r="D45" s="242"/>
      <c r="E45" s="242"/>
      <c r="F45" s="242"/>
      <c r="G45" s="242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52"/>
      <c r="X45" s="152"/>
      <c r="Y45" s="152"/>
      <c r="Z45" s="152"/>
      <c r="AA45" s="152"/>
      <c r="AB45" s="152"/>
      <c r="AC45" s="152"/>
      <c r="AD45" s="152"/>
      <c r="AE45" s="152"/>
      <c r="AF45" s="152" t="s">
        <v>161</v>
      </c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</row>
    <row r="46" spans="1:59" outlineLevel="1" x14ac:dyDescent="0.2">
      <c r="A46" s="159"/>
      <c r="B46" s="160"/>
      <c r="C46" s="190" t="s">
        <v>211</v>
      </c>
      <c r="D46" s="162"/>
      <c r="E46" s="163">
        <v>1.4922599999999999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52"/>
      <c r="X46" s="152"/>
      <c r="Y46" s="152"/>
      <c r="Z46" s="152"/>
      <c r="AA46" s="152"/>
      <c r="AB46" s="152"/>
      <c r="AC46" s="152"/>
      <c r="AD46" s="152"/>
      <c r="AE46" s="152"/>
      <c r="AF46" s="152" t="s">
        <v>163</v>
      </c>
      <c r="AG46" s="152">
        <v>0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</row>
    <row r="47" spans="1:59" outlineLevel="1" x14ac:dyDescent="0.2">
      <c r="A47" s="171">
        <v>17</v>
      </c>
      <c r="B47" s="172" t="s">
        <v>212</v>
      </c>
      <c r="C47" s="189" t="s">
        <v>213</v>
      </c>
      <c r="D47" s="173" t="s">
        <v>197</v>
      </c>
      <c r="E47" s="174">
        <v>1.341</v>
      </c>
      <c r="F47" s="175"/>
      <c r="G47" s="176">
        <f>ROUND(E47*F47,2)</f>
        <v>0</v>
      </c>
      <c r="H47" s="175"/>
      <c r="I47" s="176">
        <f>ROUND(E47*H47,2)</f>
        <v>0</v>
      </c>
      <c r="J47" s="175"/>
      <c r="K47" s="176">
        <f>ROUND(E47*J47,2)</f>
        <v>0</v>
      </c>
      <c r="L47" s="176">
        <v>21</v>
      </c>
      <c r="M47" s="176">
        <f>G47*(1+L47/100)</f>
        <v>0</v>
      </c>
      <c r="N47" s="176">
        <v>3.9199999999999999E-2</v>
      </c>
      <c r="O47" s="176">
        <f>ROUND(E47*N47,2)</f>
        <v>0.05</v>
      </c>
      <c r="P47" s="176">
        <v>0</v>
      </c>
      <c r="Q47" s="176">
        <f>ROUND(E47*P47,2)</f>
        <v>0</v>
      </c>
      <c r="R47" s="176" t="s">
        <v>206</v>
      </c>
      <c r="S47" s="177" t="s">
        <v>159</v>
      </c>
      <c r="T47" s="161">
        <v>1.6</v>
      </c>
      <c r="U47" s="161">
        <f>ROUND(E47*T47,2)</f>
        <v>2.15</v>
      </c>
      <c r="V47" s="161"/>
      <c r="W47" s="152"/>
      <c r="X47" s="152"/>
      <c r="Y47" s="152"/>
      <c r="Z47" s="152"/>
      <c r="AA47" s="152"/>
      <c r="AB47" s="152"/>
      <c r="AC47" s="152"/>
      <c r="AD47" s="152"/>
      <c r="AE47" s="152"/>
      <c r="AF47" s="152" t="s">
        <v>183</v>
      </c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</row>
    <row r="48" spans="1:59" ht="22.5" outlineLevel="1" x14ac:dyDescent="0.2">
      <c r="A48" s="159"/>
      <c r="B48" s="160"/>
      <c r="C48" s="241" t="s">
        <v>214</v>
      </c>
      <c r="D48" s="242"/>
      <c r="E48" s="242"/>
      <c r="F48" s="242"/>
      <c r="G48" s="242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52"/>
      <c r="X48" s="152"/>
      <c r="Y48" s="152"/>
      <c r="Z48" s="152"/>
      <c r="AA48" s="152"/>
      <c r="AB48" s="152"/>
      <c r="AC48" s="152"/>
      <c r="AD48" s="152"/>
      <c r="AE48" s="152"/>
      <c r="AF48" s="152" t="s">
        <v>161</v>
      </c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85" t="str">
        <f>C48</f>
        <v>svislé nebo šikmé (odkloněné) , půdorysně přímé nebo zalomené, stěn základových desek ve volných nebo zapažených jámách, rýhách, šachtách, včetně případných vzpěr,</v>
      </c>
      <c r="BA48" s="152"/>
      <c r="BB48" s="152"/>
      <c r="BC48" s="152"/>
      <c r="BD48" s="152"/>
      <c r="BE48" s="152"/>
      <c r="BF48" s="152"/>
      <c r="BG48" s="152"/>
    </row>
    <row r="49" spans="1:59" outlineLevel="1" x14ac:dyDescent="0.2">
      <c r="A49" s="159"/>
      <c r="B49" s="160"/>
      <c r="C49" s="190" t="s">
        <v>215</v>
      </c>
      <c r="D49" s="162"/>
      <c r="E49" s="163">
        <v>1.341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52"/>
      <c r="X49" s="152"/>
      <c r="Y49" s="152"/>
      <c r="Z49" s="152"/>
      <c r="AA49" s="152"/>
      <c r="AB49" s="152"/>
      <c r="AC49" s="152"/>
      <c r="AD49" s="152"/>
      <c r="AE49" s="152"/>
      <c r="AF49" s="152" t="s">
        <v>163</v>
      </c>
      <c r="AG49" s="152">
        <v>0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</row>
    <row r="50" spans="1:59" outlineLevel="1" x14ac:dyDescent="0.2">
      <c r="A50" s="171">
        <v>18</v>
      </c>
      <c r="B50" s="172" t="s">
        <v>216</v>
      </c>
      <c r="C50" s="189" t="s">
        <v>217</v>
      </c>
      <c r="D50" s="173" t="s">
        <v>197</v>
      </c>
      <c r="E50" s="174">
        <v>1.341</v>
      </c>
      <c r="F50" s="175"/>
      <c r="G50" s="176">
        <f>ROUND(E50*F50,2)</f>
        <v>0</v>
      </c>
      <c r="H50" s="175"/>
      <c r="I50" s="176">
        <f>ROUND(E50*H50,2)</f>
        <v>0</v>
      </c>
      <c r="J50" s="175"/>
      <c r="K50" s="176">
        <f>ROUND(E50*J50,2)</f>
        <v>0</v>
      </c>
      <c r="L50" s="176">
        <v>21</v>
      </c>
      <c r="M50" s="176">
        <f>G50*(1+L50/100)</f>
        <v>0</v>
      </c>
      <c r="N50" s="176">
        <v>0</v>
      </c>
      <c r="O50" s="176">
        <f>ROUND(E50*N50,2)</f>
        <v>0</v>
      </c>
      <c r="P50" s="176">
        <v>0</v>
      </c>
      <c r="Q50" s="176">
        <f>ROUND(E50*P50,2)</f>
        <v>0</v>
      </c>
      <c r="R50" s="176" t="s">
        <v>206</v>
      </c>
      <c r="S50" s="177" t="s">
        <v>159</v>
      </c>
      <c r="T50" s="161">
        <v>0.32</v>
      </c>
      <c r="U50" s="161">
        <f>ROUND(E50*T50,2)</f>
        <v>0.43</v>
      </c>
      <c r="V50" s="161"/>
      <c r="W50" s="152"/>
      <c r="X50" s="152"/>
      <c r="Y50" s="152"/>
      <c r="Z50" s="152"/>
      <c r="AA50" s="152"/>
      <c r="AB50" s="152"/>
      <c r="AC50" s="152"/>
      <c r="AD50" s="152"/>
      <c r="AE50" s="152"/>
      <c r="AF50" s="152" t="s">
        <v>183</v>
      </c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</row>
    <row r="51" spans="1:59" ht="22.5" outlineLevel="1" x14ac:dyDescent="0.2">
      <c r="A51" s="159"/>
      <c r="B51" s="160"/>
      <c r="C51" s="241" t="s">
        <v>214</v>
      </c>
      <c r="D51" s="242"/>
      <c r="E51" s="242"/>
      <c r="F51" s="242"/>
      <c r="G51" s="242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52"/>
      <c r="X51" s="152"/>
      <c r="Y51" s="152"/>
      <c r="Z51" s="152"/>
      <c r="AA51" s="152"/>
      <c r="AB51" s="152"/>
      <c r="AC51" s="152"/>
      <c r="AD51" s="152"/>
      <c r="AE51" s="152"/>
      <c r="AF51" s="152" t="s">
        <v>161</v>
      </c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85" t="str">
        <f>C51</f>
        <v>svislé nebo šikmé (odkloněné) , půdorysně přímé nebo zalomené, stěn základových desek ve volných nebo zapažených jámách, rýhách, šachtách, včetně případných vzpěr,</v>
      </c>
      <c r="BA51" s="152"/>
      <c r="BB51" s="152"/>
      <c r="BC51" s="152"/>
      <c r="BD51" s="152"/>
      <c r="BE51" s="152"/>
      <c r="BF51" s="152"/>
      <c r="BG51" s="152"/>
    </row>
    <row r="52" spans="1:59" outlineLevel="1" x14ac:dyDescent="0.2">
      <c r="A52" s="171">
        <v>19</v>
      </c>
      <c r="B52" s="172" t="s">
        <v>218</v>
      </c>
      <c r="C52" s="189" t="s">
        <v>219</v>
      </c>
      <c r="D52" s="173" t="s">
        <v>191</v>
      </c>
      <c r="E52" s="174">
        <v>3.3020000000000001E-2</v>
      </c>
      <c r="F52" s="175"/>
      <c r="G52" s="176">
        <f>ROUND(E52*F52,2)</f>
        <v>0</v>
      </c>
      <c r="H52" s="175"/>
      <c r="I52" s="176">
        <f>ROUND(E52*H52,2)</f>
        <v>0</v>
      </c>
      <c r="J52" s="175"/>
      <c r="K52" s="176">
        <f>ROUND(E52*J52,2)</f>
        <v>0</v>
      </c>
      <c r="L52" s="176">
        <v>21</v>
      </c>
      <c r="M52" s="176">
        <f>G52*(1+L52/100)</f>
        <v>0</v>
      </c>
      <c r="N52" s="176">
        <v>1.0217400000000001</v>
      </c>
      <c r="O52" s="176">
        <f>ROUND(E52*N52,2)</f>
        <v>0.03</v>
      </c>
      <c r="P52" s="176">
        <v>0</v>
      </c>
      <c r="Q52" s="176">
        <f>ROUND(E52*P52,2)</f>
        <v>0</v>
      </c>
      <c r="R52" s="176" t="s">
        <v>206</v>
      </c>
      <c r="S52" s="177" t="s">
        <v>159</v>
      </c>
      <c r="T52" s="161">
        <v>23.530999999999999</v>
      </c>
      <c r="U52" s="161">
        <f>ROUND(E52*T52,2)</f>
        <v>0.78</v>
      </c>
      <c r="V52" s="161"/>
      <c r="W52" s="152"/>
      <c r="X52" s="152"/>
      <c r="Y52" s="152"/>
      <c r="Z52" s="152"/>
      <c r="AA52" s="152"/>
      <c r="AB52" s="152"/>
      <c r="AC52" s="152"/>
      <c r="AD52" s="152"/>
      <c r="AE52" s="152"/>
      <c r="AF52" s="152" t="s">
        <v>154</v>
      </c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</row>
    <row r="53" spans="1:59" outlineLevel="1" x14ac:dyDescent="0.2">
      <c r="A53" s="159"/>
      <c r="B53" s="160"/>
      <c r="C53" s="241" t="s">
        <v>220</v>
      </c>
      <c r="D53" s="242"/>
      <c r="E53" s="242"/>
      <c r="F53" s="242"/>
      <c r="G53" s="242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52"/>
      <c r="X53" s="152"/>
      <c r="Y53" s="152"/>
      <c r="Z53" s="152"/>
      <c r="AA53" s="152"/>
      <c r="AB53" s="152"/>
      <c r="AC53" s="152"/>
      <c r="AD53" s="152"/>
      <c r="AE53" s="152"/>
      <c r="AF53" s="152" t="s">
        <v>161</v>
      </c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</row>
    <row r="54" spans="1:59" outlineLevel="1" x14ac:dyDescent="0.2">
      <c r="A54" s="159"/>
      <c r="B54" s="160"/>
      <c r="C54" s="190" t="s">
        <v>221</v>
      </c>
      <c r="D54" s="162"/>
      <c r="E54" s="163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52"/>
      <c r="X54" s="152"/>
      <c r="Y54" s="152"/>
      <c r="Z54" s="152"/>
      <c r="AA54" s="152"/>
      <c r="AB54" s="152"/>
      <c r="AC54" s="152"/>
      <c r="AD54" s="152"/>
      <c r="AE54" s="152"/>
      <c r="AF54" s="152" t="s">
        <v>163</v>
      </c>
      <c r="AG54" s="152">
        <v>0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</row>
    <row r="55" spans="1:59" outlineLevel="1" x14ac:dyDescent="0.2">
      <c r="A55" s="159"/>
      <c r="B55" s="160"/>
      <c r="C55" s="190" t="s">
        <v>222</v>
      </c>
      <c r="D55" s="162"/>
      <c r="E55" s="163">
        <v>1.2659999999999999E-2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52"/>
      <c r="X55" s="152"/>
      <c r="Y55" s="152"/>
      <c r="Z55" s="152"/>
      <c r="AA55" s="152"/>
      <c r="AB55" s="152"/>
      <c r="AC55" s="152"/>
      <c r="AD55" s="152"/>
      <c r="AE55" s="152"/>
      <c r="AF55" s="152" t="s">
        <v>163</v>
      </c>
      <c r="AG55" s="152">
        <v>0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</row>
    <row r="56" spans="1:59" outlineLevel="1" x14ac:dyDescent="0.2">
      <c r="A56" s="159"/>
      <c r="B56" s="160"/>
      <c r="C56" s="190" t="s">
        <v>223</v>
      </c>
      <c r="D56" s="162"/>
      <c r="E56" s="163">
        <v>1.026E-2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52"/>
      <c r="X56" s="152"/>
      <c r="Y56" s="152"/>
      <c r="Z56" s="152"/>
      <c r="AA56" s="152"/>
      <c r="AB56" s="152"/>
      <c r="AC56" s="152"/>
      <c r="AD56" s="152"/>
      <c r="AE56" s="152"/>
      <c r="AF56" s="152" t="s">
        <v>163</v>
      </c>
      <c r="AG56" s="152">
        <v>0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</row>
    <row r="57" spans="1:59" outlineLevel="1" x14ac:dyDescent="0.2">
      <c r="A57" s="159"/>
      <c r="B57" s="160"/>
      <c r="C57" s="190" t="s">
        <v>224</v>
      </c>
      <c r="D57" s="162"/>
      <c r="E57" s="163"/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52"/>
      <c r="X57" s="152"/>
      <c r="Y57" s="152"/>
      <c r="Z57" s="152"/>
      <c r="AA57" s="152"/>
      <c r="AB57" s="152"/>
      <c r="AC57" s="152"/>
      <c r="AD57" s="152"/>
      <c r="AE57" s="152"/>
      <c r="AF57" s="152" t="s">
        <v>163</v>
      </c>
      <c r="AG57" s="152">
        <v>0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</row>
    <row r="58" spans="1:59" outlineLevel="1" x14ac:dyDescent="0.2">
      <c r="A58" s="159"/>
      <c r="B58" s="160"/>
      <c r="C58" s="190" t="s">
        <v>225</v>
      </c>
      <c r="D58" s="162"/>
      <c r="E58" s="163">
        <v>1.01E-2</v>
      </c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52"/>
      <c r="X58" s="152"/>
      <c r="Y58" s="152"/>
      <c r="Z58" s="152"/>
      <c r="AA58" s="152"/>
      <c r="AB58" s="152"/>
      <c r="AC58" s="152"/>
      <c r="AD58" s="152"/>
      <c r="AE58" s="152"/>
      <c r="AF58" s="152" t="s">
        <v>163</v>
      </c>
      <c r="AG58" s="152">
        <v>0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</row>
    <row r="59" spans="1:59" ht="22.5" outlineLevel="1" x14ac:dyDescent="0.2">
      <c r="A59" s="171">
        <v>20</v>
      </c>
      <c r="B59" s="172" t="s">
        <v>226</v>
      </c>
      <c r="C59" s="189" t="s">
        <v>227</v>
      </c>
      <c r="D59" s="173" t="s">
        <v>191</v>
      </c>
      <c r="E59" s="174">
        <v>5.7590000000000002E-2</v>
      </c>
      <c r="F59" s="175"/>
      <c r="G59" s="176">
        <f>ROUND(E59*F59,2)</f>
        <v>0</v>
      </c>
      <c r="H59" s="175"/>
      <c r="I59" s="176">
        <f>ROUND(E59*H59,2)</f>
        <v>0</v>
      </c>
      <c r="J59" s="175"/>
      <c r="K59" s="176">
        <f>ROUND(E59*J59,2)</f>
        <v>0</v>
      </c>
      <c r="L59" s="176">
        <v>21</v>
      </c>
      <c r="M59" s="176">
        <f>G59*(1+L59/100)</f>
        <v>0</v>
      </c>
      <c r="N59" s="176">
        <v>1.05474</v>
      </c>
      <c r="O59" s="176">
        <f>ROUND(E59*N59,2)</f>
        <v>0.06</v>
      </c>
      <c r="P59" s="176">
        <v>0</v>
      </c>
      <c r="Q59" s="176">
        <f>ROUND(E59*P59,2)</f>
        <v>0</v>
      </c>
      <c r="R59" s="176" t="s">
        <v>206</v>
      </c>
      <c r="S59" s="177" t="s">
        <v>159</v>
      </c>
      <c r="T59" s="161">
        <v>15.231</v>
      </c>
      <c r="U59" s="161">
        <f>ROUND(E59*T59,2)</f>
        <v>0.88</v>
      </c>
      <c r="V59" s="161"/>
      <c r="W59" s="152"/>
      <c r="X59" s="152"/>
      <c r="Y59" s="152"/>
      <c r="Z59" s="152"/>
      <c r="AA59" s="152"/>
      <c r="AB59" s="152"/>
      <c r="AC59" s="152"/>
      <c r="AD59" s="152"/>
      <c r="AE59" s="152"/>
      <c r="AF59" s="152" t="s">
        <v>154</v>
      </c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</row>
    <row r="60" spans="1:59" outlineLevel="1" x14ac:dyDescent="0.2">
      <c r="A60" s="159"/>
      <c r="B60" s="160"/>
      <c r="C60" s="241" t="s">
        <v>220</v>
      </c>
      <c r="D60" s="242"/>
      <c r="E60" s="242"/>
      <c r="F60" s="242"/>
      <c r="G60" s="242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52"/>
      <c r="X60" s="152"/>
      <c r="Y60" s="152"/>
      <c r="Z60" s="152"/>
      <c r="AA60" s="152"/>
      <c r="AB60" s="152"/>
      <c r="AC60" s="152"/>
      <c r="AD60" s="152"/>
      <c r="AE60" s="152"/>
      <c r="AF60" s="152" t="s">
        <v>161</v>
      </c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</row>
    <row r="61" spans="1:59" outlineLevel="1" x14ac:dyDescent="0.2">
      <c r="A61" s="159"/>
      <c r="B61" s="160"/>
      <c r="C61" s="190" t="s">
        <v>228</v>
      </c>
      <c r="D61" s="162"/>
      <c r="E61" s="163">
        <v>5.7590000000000002E-2</v>
      </c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52"/>
      <c r="X61" s="152"/>
      <c r="Y61" s="152"/>
      <c r="Z61" s="152"/>
      <c r="AA61" s="152"/>
      <c r="AB61" s="152"/>
      <c r="AC61" s="152"/>
      <c r="AD61" s="152"/>
      <c r="AE61" s="152"/>
      <c r="AF61" s="152" t="s">
        <v>163</v>
      </c>
      <c r="AG61" s="152">
        <v>0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</row>
    <row r="62" spans="1:59" outlineLevel="1" x14ac:dyDescent="0.2">
      <c r="A62" s="171">
        <v>21</v>
      </c>
      <c r="B62" s="172" t="s">
        <v>229</v>
      </c>
      <c r="C62" s="189" t="s">
        <v>230</v>
      </c>
      <c r="D62" s="173" t="s">
        <v>157</v>
      </c>
      <c r="E62" s="174">
        <v>0.504</v>
      </c>
      <c r="F62" s="175"/>
      <c r="G62" s="176">
        <f>ROUND(E62*F62,2)</f>
        <v>0</v>
      </c>
      <c r="H62" s="175"/>
      <c r="I62" s="176">
        <f>ROUND(E62*H62,2)</f>
        <v>0</v>
      </c>
      <c r="J62" s="175"/>
      <c r="K62" s="176">
        <f>ROUND(E62*J62,2)</f>
        <v>0</v>
      </c>
      <c r="L62" s="176">
        <v>21</v>
      </c>
      <c r="M62" s="176">
        <f>G62*(1+L62/100)</f>
        <v>0</v>
      </c>
      <c r="N62" s="176">
        <v>0</v>
      </c>
      <c r="O62" s="176">
        <f>ROUND(E62*N62,2)</f>
        <v>0</v>
      </c>
      <c r="P62" s="176">
        <v>0</v>
      </c>
      <c r="Q62" s="176">
        <f>ROUND(E62*P62,2)</f>
        <v>0</v>
      </c>
      <c r="R62" s="176" t="s">
        <v>206</v>
      </c>
      <c r="S62" s="177" t="s">
        <v>159</v>
      </c>
      <c r="T62" s="161">
        <v>1.35</v>
      </c>
      <c r="U62" s="161">
        <f>ROUND(E62*T62,2)</f>
        <v>0.68</v>
      </c>
      <c r="V62" s="161"/>
      <c r="W62" s="152"/>
      <c r="X62" s="152"/>
      <c r="Y62" s="152"/>
      <c r="Z62" s="152"/>
      <c r="AA62" s="152"/>
      <c r="AB62" s="152"/>
      <c r="AC62" s="152"/>
      <c r="AD62" s="152"/>
      <c r="AE62" s="152"/>
      <c r="AF62" s="152" t="s">
        <v>183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</row>
    <row r="63" spans="1:59" outlineLevel="1" x14ac:dyDescent="0.2">
      <c r="A63" s="159"/>
      <c r="B63" s="160"/>
      <c r="C63" s="241" t="s">
        <v>231</v>
      </c>
      <c r="D63" s="242"/>
      <c r="E63" s="242"/>
      <c r="F63" s="242"/>
      <c r="G63" s="242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52"/>
      <c r="X63" s="152"/>
      <c r="Y63" s="152"/>
      <c r="Z63" s="152"/>
      <c r="AA63" s="152"/>
      <c r="AB63" s="152"/>
      <c r="AC63" s="152"/>
      <c r="AD63" s="152"/>
      <c r="AE63" s="152"/>
      <c r="AF63" s="152" t="s">
        <v>161</v>
      </c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</row>
    <row r="64" spans="1:59" outlineLevel="1" x14ac:dyDescent="0.2">
      <c r="A64" s="159"/>
      <c r="B64" s="160"/>
      <c r="C64" s="190" t="s">
        <v>232</v>
      </c>
      <c r="D64" s="162"/>
      <c r="E64" s="163">
        <v>0.504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52"/>
      <c r="X64" s="152"/>
      <c r="Y64" s="152"/>
      <c r="Z64" s="152"/>
      <c r="AA64" s="152"/>
      <c r="AB64" s="152"/>
      <c r="AC64" s="152"/>
      <c r="AD64" s="152"/>
      <c r="AE64" s="152"/>
      <c r="AF64" s="152" t="s">
        <v>163</v>
      </c>
      <c r="AG64" s="152">
        <v>0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</row>
    <row r="65" spans="1:59" outlineLevel="1" x14ac:dyDescent="0.2">
      <c r="A65" s="171">
        <v>22</v>
      </c>
      <c r="B65" s="172" t="s">
        <v>233</v>
      </c>
      <c r="C65" s="189" t="s">
        <v>234</v>
      </c>
      <c r="D65" s="173" t="s">
        <v>157</v>
      </c>
      <c r="E65" s="174">
        <v>1.4922599999999999</v>
      </c>
      <c r="F65" s="175"/>
      <c r="G65" s="176">
        <f>ROUND(E65*F65,2)</f>
        <v>0</v>
      </c>
      <c r="H65" s="175"/>
      <c r="I65" s="176">
        <f>ROUND(E65*H65,2)</f>
        <v>0</v>
      </c>
      <c r="J65" s="175"/>
      <c r="K65" s="176">
        <f>ROUND(E65*J65,2)</f>
        <v>0</v>
      </c>
      <c r="L65" s="176">
        <v>21</v>
      </c>
      <c r="M65" s="176">
        <f>G65*(1+L65/100)</f>
        <v>0</v>
      </c>
      <c r="N65" s="176">
        <v>0.01</v>
      </c>
      <c r="O65" s="176">
        <f>ROUND(E65*N65,2)</f>
        <v>0.01</v>
      </c>
      <c r="P65" s="176">
        <v>0</v>
      </c>
      <c r="Q65" s="176">
        <f>ROUND(E65*P65,2)</f>
        <v>0</v>
      </c>
      <c r="R65" s="176"/>
      <c r="S65" s="177" t="s">
        <v>150</v>
      </c>
      <c r="T65" s="161">
        <v>0.67500000000000004</v>
      </c>
      <c r="U65" s="161">
        <f>ROUND(E65*T65,2)</f>
        <v>1.01</v>
      </c>
      <c r="V65" s="161"/>
      <c r="W65" s="152"/>
      <c r="X65" s="152"/>
      <c r="Y65" s="152"/>
      <c r="Z65" s="152"/>
      <c r="AA65" s="152"/>
      <c r="AB65" s="152"/>
      <c r="AC65" s="152"/>
      <c r="AD65" s="152"/>
      <c r="AE65" s="152"/>
      <c r="AF65" s="152" t="s">
        <v>151</v>
      </c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</row>
    <row r="66" spans="1:59" outlineLevel="1" x14ac:dyDescent="0.2">
      <c r="A66" s="159"/>
      <c r="B66" s="160"/>
      <c r="C66" s="190" t="s">
        <v>235</v>
      </c>
      <c r="D66" s="162"/>
      <c r="E66" s="163">
        <v>1.4922599999999999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52"/>
      <c r="X66" s="152"/>
      <c r="Y66" s="152"/>
      <c r="Z66" s="152"/>
      <c r="AA66" s="152"/>
      <c r="AB66" s="152"/>
      <c r="AC66" s="152"/>
      <c r="AD66" s="152"/>
      <c r="AE66" s="152"/>
      <c r="AF66" s="152" t="s">
        <v>163</v>
      </c>
      <c r="AG66" s="152">
        <v>0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</row>
    <row r="67" spans="1:59" outlineLevel="1" x14ac:dyDescent="0.2">
      <c r="A67" s="178">
        <v>23</v>
      </c>
      <c r="B67" s="179" t="s">
        <v>236</v>
      </c>
      <c r="C67" s="188" t="s">
        <v>237</v>
      </c>
      <c r="D67" s="180" t="s">
        <v>157</v>
      </c>
      <c r="E67" s="181">
        <v>1.4922599999999999</v>
      </c>
      <c r="F67" s="182"/>
      <c r="G67" s="183">
        <f>ROUND(E67*F67,2)</f>
        <v>0</v>
      </c>
      <c r="H67" s="182"/>
      <c r="I67" s="183">
        <f>ROUND(E67*H67,2)</f>
        <v>0</v>
      </c>
      <c r="J67" s="182"/>
      <c r="K67" s="183">
        <f>ROUND(E67*J67,2)</f>
        <v>0</v>
      </c>
      <c r="L67" s="183">
        <v>21</v>
      </c>
      <c r="M67" s="183">
        <f>G67*(1+L67/100)</f>
        <v>0</v>
      </c>
      <c r="N67" s="183">
        <v>0</v>
      </c>
      <c r="O67" s="183">
        <f>ROUND(E67*N67,2)</f>
        <v>0</v>
      </c>
      <c r="P67" s="183">
        <v>0</v>
      </c>
      <c r="Q67" s="183">
        <f>ROUND(E67*P67,2)</f>
        <v>0</v>
      </c>
      <c r="R67" s="183"/>
      <c r="S67" s="184" t="s">
        <v>150</v>
      </c>
      <c r="T67" s="161">
        <v>0.20499999999999999</v>
      </c>
      <c r="U67" s="161">
        <f>ROUND(E67*T67,2)</f>
        <v>0.31</v>
      </c>
      <c r="V67" s="161"/>
      <c r="W67" s="152"/>
      <c r="X67" s="152"/>
      <c r="Y67" s="152"/>
      <c r="Z67" s="152"/>
      <c r="AA67" s="152"/>
      <c r="AB67" s="152"/>
      <c r="AC67" s="152"/>
      <c r="AD67" s="152"/>
      <c r="AE67" s="152"/>
      <c r="AF67" s="152" t="s">
        <v>151</v>
      </c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</row>
    <row r="68" spans="1:59" x14ac:dyDescent="0.2">
      <c r="A68" s="165" t="s">
        <v>145</v>
      </c>
      <c r="B68" s="166" t="s">
        <v>70</v>
      </c>
      <c r="C68" s="187" t="s">
        <v>71</v>
      </c>
      <c r="D68" s="167"/>
      <c r="E68" s="168"/>
      <c r="F68" s="169"/>
      <c r="G68" s="169">
        <f>SUMIF(AF69:AF90,"&lt;&gt;NOR",G69:G90)</f>
        <v>0</v>
      </c>
      <c r="H68" s="169"/>
      <c r="I68" s="169">
        <f>SUM(I69:I90)</f>
        <v>0</v>
      </c>
      <c r="J68" s="169"/>
      <c r="K68" s="169">
        <f>SUM(K69:K90)</f>
        <v>0</v>
      </c>
      <c r="L68" s="169"/>
      <c r="M68" s="169">
        <f>SUM(M69:M90)</f>
        <v>0</v>
      </c>
      <c r="N68" s="169"/>
      <c r="O68" s="169">
        <f>SUM(O69:O90)</f>
        <v>4.3000000000000007</v>
      </c>
      <c r="P68" s="169"/>
      <c r="Q68" s="169">
        <f>SUM(Q69:Q90)</f>
        <v>0</v>
      </c>
      <c r="R68" s="169"/>
      <c r="S68" s="170"/>
      <c r="T68" s="164"/>
      <c r="U68" s="164">
        <f>SUM(U69:U90)</f>
        <v>21.630000000000003</v>
      </c>
      <c r="V68" s="164"/>
      <c r="AF68" t="s">
        <v>146</v>
      </c>
    </row>
    <row r="69" spans="1:59" outlineLevel="1" x14ac:dyDescent="0.2">
      <c r="A69" s="171">
        <v>24</v>
      </c>
      <c r="B69" s="172" t="s">
        <v>238</v>
      </c>
      <c r="C69" s="189" t="s">
        <v>239</v>
      </c>
      <c r="D69" s="173" t="s">
        <v>197</v>
      </c>
      <c r="E69" s="174">
        <v>5.2750000000000004</v>
      </c>
      <c r="F69" s="175"/>
      <c r="G69" s="176">
        <f>ROUND(E69*F69,2)</f>
        <v>0</v>
      </c>
      <c r="H69" s="175"/>
      <c r="I69" s="176">
        <f>ROUND(E69*H69,2)</f>
        <v>0</v>
      </c>
      <c r="J69" s="175"/>
      <c r="K69" s="176">
        <f>ROUND(E69*J69,2)</f>
        <v>0</v>
      </c>
      <c r="L69" s="176">
        <v>21</v>
      </c>
      <c r="M69" s="176">
        <f>G69*(1+L69/100)</f>
        <v>0</v>
      </c>
      <c r="N69" s="176">
        <v>0.50065000000000004</v>
      </c>
      <c r="O69" s="176">
        <f>ROUND(E69*N69,2)</f>
        <v>2.64</v>
      </c>
      <c r="P69" s="176">
        <v>0</v>
      </c>
      <c r="Q69" s="176">
        <f>ROUND(E69*P69,2)</f>
        <v>0</v>
      </c>
      <c r="R69" s="176" t="s">
        <v>206</v>
      </c>
      <c r="S69" s="177" t="s">
        <v>159</v>
      </c>
      <c r="T69" s="161">
        <v>0.69799999999999995</v>
      </c>
      <c r="U69" s="161">
        <f>ROUND(E69*T69,2)</f>
        <v>3.68</v>
      </c>
      <c r="V69" s="161"/>
      <c r="W69" s="152"/>
      <c r="X69" s="152"/>
      <c r="Y69" s="152"/>
      <c r="Z69" s="152"/>
      <c r="AA69" s="152"/>
      <c r="AB69" s="152"/>
      <c r="AC69" s="152"/>
      <c r="AD69" s="152"/>
      <c r="AE69" s="152"/>
      <c r="AF69" s="152" t="s">
        <v>154</v>
      </c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</row>
    <row r="70" spans="1:59" outlineLevel="1" x14ac:dyDescent="0.2">
      <c r="A70" s="159"/>
      <c r="B70" s="160"/>
      <c r="C70" s="241" t="s">
        <v>240</v>
      </c>
      <c r="D70" s="242"/>
      <c r="E70" s="242"/>
      <c r="F70" s="242"/>
      <c r="G70" s="242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52"/>
      <c r="X70" s="152"/>
      <c r="Y70" s="152"/>
      <c r="Z70" s="152"/>
      <c r="AA70" s="152"/>
      <c r="AB70" s="152"/>
      <c r="AC70" s="152"/>
      <c r="AD70" s="152"/>
      <c r="AE70" s="152"/>
      <c r="AF70" s="152" t="s">
        <v>161</v>
      </c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</row>
    <row r="71" spans="1:59" outlineLevel="1" x14ac:dyDescent="0.2">
      <c r="A71" s="159"/>
      <c r="B71" s="160"/>
      <c r="C71" s="190" t="s">
        <v>241</v>
      </c>
      <c r="D71" s="162"/>
      <c r="E71" s="163">
        <v>5.2750000000000004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52"/>
      <c r="X71" s="152"/>
      <c r="Y71" s="152"/>
      <c r="Z71" s="152"/>
      <c r="AA71" s="152"/>
      <c r="AB71" s="152"/>
      <c r="AC71" s="152"/>
      <c r="AD71" s="152"/>
      <c r="AE71" s="152"/>
      <c r="AF71" s="152" t="s">
        <v>163</v>
      </c>
      <c r="AG71" s="152">
        <v>0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</row>
    <row r="72" spans="1:59" outlineLevel="1" x14ac:dyDescent="0.2">
      <c r="A72" s="171">
        <v>25</v>
      </c>
      <c r="B72" s="172" t="s">
        <v>242</v>
      </c>
      <c r="C72" s="189" t="s">
        <v>243</v>
      </c>
      <c r="D72" s="173" t="s">
        <v>191</v>
      </c>
      <c r="E72" s="174">
        <v>6.148E-2</v>
      </c>
      <c r="F72" s="175"/>
      <c r="G72" s="176">
        <f>ROUND(E72*F72,2)</f>
        <v>0</v>
      </c>
      <c r="H72" s="175"/>
      <c r="I72" s="176">
        <f>ROUND(E72*H72,2)</f>
        <v>0</v>
      </c>
      <c r="J72" s="175"/>
      <c r="K72" s="176">
        <f>ROUND(E72*J72,2)</f>
        <v>0</v>
      </c>
      <c r="L72" s="176">
        <v>21</v>
      </c>
      <c r="M72" s="176">
        <f>G72*(1+L72/100)</f>
        <v>0</v>
      </c>
      <c r="N72" s="176">
        <v>1.0202899999999999</v>
      </c>
      <c r="O72" s="176">
        <f>ROUND(E72*N72,2)</f>
        <v>0.06</v>
      </c>
      <c r="P72" s="176">
        <v>0</v>
      </c>
      <c r="Q72" s="176">
        <f>ROUND(E72*P72,2)</f>
        <v>0</v>
      </c>
      <c r="R72" s="176" t="s">
        <v>206</v>
      </c>
      <c r="S72" s="177" t="s">
        <v>159</v>
      </c>
      <c r="T72" s="161">
        <v>25.271000000000001</v>
      </c>
      <c r="U72" s="161">
        <f>ROUND(E72*T72,2)</f>
        <v>1.55</v>
      </c>
      <c r="V72" s="161"/>
      <c r="W72" s="152"/>
      <c r="X72" s="152"/>
      <c r="Y72" s="152"/>
      <c r="Z72" s="152"/>
      <c r="AA72" s="152"/>
      <c r="AB72" s="152"/>
      <c r="AC72" s="152"/>
      <c r="AD72" s="152"/>
      <c r="AE72" s="152"/>
      <c r="AF72" s="152" t="s">
        <v>154</v>
      </c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</row>
    <row r="73" spans="1:59" outlineLevel="1" x14ac:dyDescent="0.2">
      <c r="A73" s="159"/>
      <c r="B73" s="160"/>
      <c r="C73" s="190" t="s">
        <v>244</v>
      </c>
      <c r="D73" s="162"/>
      <c r="E73" s="163">
        <v>2.1239999999999998E-2</v>
      </c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52"/>
      <c r="X73" s="152"/>
      <c r="Y73" s="152"/>
      <c r="Z73" s="152"/>
      <c r="AA73" s="152"/>
      <c r="AB73" s="152"/>
      <c r="AC73" s="152"/>
      <c r="AD73" s="152"/>
      <c r="AE73" s="152"/>
      <c r="AF73" s="152" t="s">
        <v>163</v>
      </c>
      <c r="AG73" s="152">
        <v>0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</row>
    <row r="74" spans="1:59" outlineLevel="1" x14ac:dyDescent="0.2">
      <c r="A74" s="159"/>
      <c r="B74" s="160"/>
      <c r="C74" s="190" t="s">
        <v>245</v>
      </c>
      <c r="D74" s="162"/>
      <c r="E74" s="163">
        <v>4.0239999999999998E-2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52"/>
      <c r="X74" s="152"/>
      <c r="Y74" s="152"/>
      <c r="Z74" s="152"/>
      <c r="AA74" s="152"/>
      <c r="AB74" s="152"/>
      <c r="AC74" s="152"/>
      <c r="AD74" s="152"/>
      <c r="AE74" s="152"/>
      <c r="AF74" s="152" t="s">
        <v>163</v>
      </c>
      <c r="AG74" s="152">
        <v>0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</row>
    <row r="75" spans="1:59" outlineLevel="1" x14ac:dyDescent="0.2">
      <c r="A75" s="171">
        <v>26</v>
      </c>
      <c r="B75" s="172" t="s">
        <v>246</v>
      </c>
      <c r="C75" s="189" t="s">
        <v>247</v>
      </c>
      <c r="D75" s="173" t="s">
        <v>157</v>
      </c>
      <c r="E75" s="174">
        <v>0.20591999999999999</v>
      </c>
      <c r="F75" s="175"/>
      <c r="G75" s="176">
        <f>ROUND(E75*F75,2)</f>
        <v>0</v>
      </c>
      <c r="H75" s="175"/>
      <c r="I75" s="176">
        <f>ROUND(E75*H75,2)</f>
        <v>0</v>
      </c>
      <c r="J75" s="175"/>
      <c r="K75" s="176">
        <f>ROUND(E75*J75,2)</f>
        <v>0</v>
      </c>
      <c r="L75" s="176">
        <v>21</v>
      </c>
      <c r="M75" s="176">
        <f>G75*(1+L75/100)</f>
        <v>0</v>
      </c>
      <c r="N75" s="176">
        <v>1.796</v>
      </c>
      <c r="O75" s="176">
        <f>ROUND(E75*N75,2)</f>
        <v>0.37</v>
      </c>
      <c r="P75" s="176">
        <v>0</v>
      </c>
      <c r="Q75" s="176">
        <f>ROUND(E75*P75,2)</f>
        <v>0</v>
      </c>
      <c r="R75" s="176" t="s">
        <v>248</v>
      </c>
      <c r="S75" s="177" t="s">
        <v>159</v>
      </c>
      <c r="T75" s="161">
        <v>6.8680000000000003</v>
      </c>
      <c r="U75" s="161">
        <f>ROUND(E75*T75,2)</f>
        <v>1.41</v>
      </c>
      <c r="V75" s="161"/>
      <c r="W75" s="152"/>
      <c r="X75" s="152"/>
      <c r="Y75" s="152"/>
      <c r="Z75" s="152"/>
      <c r="AA75" s="152"/>
      <c r="AB75" s="152"/>
      <c r="AC75" s="152"/>
      <c r="AD75" s="152"/>
      <c r="AE75" s="152"/>
      <c r="AF75" s="152" t="s">
        <v>183</v>
      </c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</row>
    <row r="76" spans="1:59" outlineLevel="1" x14ac:dyDescent="0.2">
      <c r="A76" s="159"/>
      <c r="B76" s="160"/>
      <c r="C76" s="241" t="s">
        <v>249</v>
      </c>
      <c r="D76" s="242"/>
      <c r="E76" s="242"/>
      <c r="F76" s="242"/>
      <c r="G76" s="242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52"/>
      <c r="X76" s="152"/>
      <c r="Y76" s="152"/>
      <c r="Z76" s="152"/>
      <c r="AA76" s="152"/>
      <c r="AB76" s="152"/>
      <c r="AC76" s="152"/>
      <c r="AD76" s="152"/>
      <c r="AE76" s="152"/>
      <c r="AF76" s="152" t="s">
        <v>161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</row>
    <row r="77" spans="1:59" outlineLevel="1" x14ac:dyDescent="0.2">
      <c r="A77" s="159"/>
      <c r="B77" s="160"/>
      <c r="C77" s="190" t="s">
        <v>250</v>
      </c>
      <c r="D77" s="162"/>
      <c r="E77" s="163">
        <v>0.20591999999999999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52"/>
      <c r="X77" s="152"/>
      <c r="Y77" s="152"/>
      <c r="Z77" s="152"/>
      <c r="AA77" s="152"/>
      <c r="AB77" s="152"/>
      <c r="AC77" s="152"/>
      <c r="AD77" s="152"/>
      <c r="AE77" s="152"/>
      <c r="AF77" s="152" t="s">
        <v>163</v>
      </c>
      <c r="AG77" s="152">
        <v>0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</row>
    <row r="78" spans="1:59" outlineLevel="1" x14ac:dyDescent="0.2">
      <c r="A78" s="171">
        <v>27</v>
      </c>
      <c r="B78" s="172" t="s">
        <v>251</v>
      </c>
      <c r="C78" s="189" t="s">
        <v>252</v>
      </c>
      <c r="D78" s="173" t="s">
        <v>157</v>
      </c>
      <c r="E78" s="174">
        <v>0.1716</v>
      </c>
      <c r="F78" s="175"/>
      <c r="G78" s="176">
        <f>ROUND(E78*F78,2)</f>
        <v>0</v>
      </c>
      <c r="H78" s="175"/>
      <c r="I78" s="176">
        <f>ROUND(E78*H78,2)</f>
        <v>0</v>
      </c>
      <c r="J78" s="175"/>
      <c r="K78" s="176">
        <f>ROUND(E78*J78,2)</f>
        <v>0</v>
      </c>
      <c r="L78" s="176">
        <v>21</v>
      </c>
      <c r="M78" s="176">
        <f>G78*(1+L78/100)</f>
        <v>0</v>
      </c>
      <c r="N78" s="176">
        <v>2.52501</v>
      </c>
      <c r="O78" s="176">
        <f>ROUND(E78*N78,2)</f>
        <v>0.43</v>
      </c>
      <c r="P78" s="176">
        <v>0</v>
      </c>
      <c r="Q78" s="176">
        <f>ROUND(E78*P78,2)</f>
        <v>0</v>
      </c>
      <c r="R78" s="176" t="s">
        <v>206</v>
      </c>
      <c r="S78" s="177" t="s">
        <v>159</v>
      </c>
      <c r="T78" s="161">
        <v>1.421</v>
      </c>
      <c r="U78" s="161">
        <f>ROUND(E78*T78,2)</f>
        <v>0.24</v>
      </c>
      <c r="V78" s="161"/>
      <c r="W78" s="152"/>
      <c r="X78" s="152"/>
      <c r="Y78" s="152"/>
      <c r="Z78" s="152"/>
      <c r="AA78" s="152"/>
      <c r="AB78" s="152"/>
      <c r="AC78" s="152"/>
      <c r="AD78" s="152"/>
      <c r="AE78" s="152"/>
      <c r="AF78" s="152" t="s">
        <v>183</v>
      </c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</row>
    <row r="79" spans="1:59" outlineLevel="1" x14ac:dyDescent="0.2">
      <c r="A79" s="159"/>
      <c r="B79" s="160"/>
      <c r="C79" s="190" t="s">
        <v>253</v>
      </c>
      <c r="D79" s="162"/>
      <c r="E79" s="163">
        <v>0.1716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52"/>
      <c r="X79" s="152"/>
      <c r="Y79" s="152"/>
      <c r="Z79" s="152"/>
      <c r="AA79" s="152"/>
      <c r="AB79" s="152"/>
      <c r="AC79" s="152"/>
      <c r="AD79" s="152"/>
      <c r="AE79" s="152"/>
      <c r="AF79" s="152" t="s">
        <v>163</v>
      </c>
      <c r="AG79" s="152">
        <v>0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</row>
    <row r="80" spans="1:59" outlineLevel="1" x14ac:dyDescent="0.2">
      <c r="A80" s="171">
        <v>28</v>
      </c>
      <c r="B80" s="172" t="s">
        <v>254</v>
      </c>
      <c r="C80" s="189" t="s">
        <v>255</v>
      </c>
      <c r="D80" s="173" t="s">
        <v>191</v>
      </c>
      <c r="E80" s="174">
        <v>0.23485</v>
      </c>
      <c r="F80" s="175"/>
      <c r="G80" s="176">
        <f>ROUND(E80*F80,2)</f>
        <v>0</v>
      </c>
      <c r="H80" s="175"/>
      <c r="I80" s="176">
        <f>ROUND(E80*H80,2)</f>
        <v>0</v>
      </c>
      <c r="J80" s="175"/>
      <c r="K80" s="176">
        <f>ROUND(E80*J80,2)</f>
        <v>0</v>
      </c>
      <c r="L80" s="176">
        <v>21</v>
      </c>
      <c r="M80" s="176">
        <f>G80*(1+L80/100)</f>
        <v>0</v>
      </c>
      <c r="N80" s="176">
        <v>1.09954</v>
      </c>
      <c r="O80" s="176">
        <f>ROUND(E80*N80,2)</f>
        <v>0.26</v>
      </c>
      <c r="P80" s="176">
        <v>0</v>
      </c>
      <c r="Q80" s="176">
        <f>ROUND(E80*P80,2)</f>
        <v>0</v>
      </c>
      <c r="R80" s="176" t="s">
        <v>206</v>
      </c>
      <c r="S80" s="177" t="s">
        <v>159</v>
      </c>
      <c r="T80" s="161">
        <v>18.175000000000001</v>
      </c>
      <c r="U80" s="161">
        <f>ROUND(E80*T80,2)</f>
        <v>4.2699999999999996</v>
      </c>
      <c r="V80" s="161"/>
      <c r="W80" s="152"/>
      <c r="X80" s="152"/>
      <c r="Y80" s="152"/>
      <c r="Z80" s="152"/>
      <c r="AA80" s="152"/>
      <c r="AB80" s="152"/>
      <c r="AC80" s="152"/>
      <c r="AD80" s="152"/>
      <c r="AE80" s="152"/>
      <c r="AF80" s="152" t="s">
        <v>183</v>
      </c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</row>
    <row r="81" spans="1:59" outlineLevel="1" x14ac:dyDescent="0.2">
      <c r="A81" s="159"/>
      <c r="B81" s="160"/>
      <c r="C81" s="241" t="s">
        <v>256</v>
      </c>
      <c r="D81" s="242"/>
      <c r="E81" s="242"/>
      <c r="F81" s="242"/>
      <c r="G81" s="242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52"/>
      <c r="X81" s="152"/>
      <c r="Y81" s="152"/>
      <c r="Z81" s="152"/>
      <c r="AA81" s="152"/>
      <c r="AB81" s="152"/>
      <c r="AC81" s="152"/>
      <c r="AD81" s="152"/>
      <c r="AE81" s="152"/>
      <c r="AF81" s="152" t="s">
        <v>161</v>
      </c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</row>
    <row r="82" spans="1:59" outlineLevel="1" x14ac:dyDescent="0.2">
      <c r="A82" s="159"/>
      <c r="B82" s="160"/>
      <c r="C82" s="190" t="s">
        <v>257</v>
      </c>
      <c r="D82" s="162"/>
      <c r="E82" s="163">
        <v>0.23485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52"/>
      <c r="X82" s="152"/>
      <c r="Y82" s="152"/>
      <c r="Z82" s="152"/>
      <c r="AA82" s="152"/>
      <c r="AB82" s="152"/>
      <c r="AC82" s="152"/>
      <c r="AD82" s="152"/>
      <c r="AE82" s="152"/>
      <c r="AF82" s="152" t="s">
        <v>163</v>
      </c>
      <c r="AG82" s="152">
        <v>0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</row>
    <row r="83" spans="1:59" outlineLevel="1" x14ac:dyDescent="0.2">
      <c r="A83" s="171">
        <v>29</v>
      </c>
      <c r="B83" s="172" t="s">
        <v>258</v>
      </c>
      <c r="C83" s="189" t="s">
        <v>259</v>
      </c>
      <c r="D83" s="173" t="s">
        <v>197</v>
      </c>
      <c r="E83" s="174">
        <v>1.4079999999999999</v>
      </c>
      <c r="F83" s="175"/>
      <c r="G83" s="176">
        <f>ROUND(E83*F83,2)</f>
        <v>0</v>
      </c>
      <c r="H83" s="175"/>
      <c r="I83" s="176">
        <f>ROUND(E83*H83,2)</f>
        <v>0</v>
      </c>
      <c r="J83" s="175"/>
      <c r="K83" s="176">
        <f>ROUND(E83*J83,2)</f>
        <v>0</v>
      </c>
      <c r="L83" s="176">
        <v>21</v>
      </c>
      <c r="M83" s="176">
        <f>G83*(1+L83/100)</f>
        <v>0</v>
      </c>
      <c r="N83" s="176">
        <v>0.1656</v>
      </c>
      <c r="O83" s="176">
        <f>ROUND(E83*N83,2)</f>
        <v>0.23</v>
      </c>
      <c r="P83" s="176">
        <v>0</v>
      </c>
      <c r="Q83" s="176">
        <f>ROUND(E83*P83,2)</f>
        <v>0</v>
      </c>
      <c r="R83" s="176" t="s">
        <v>206</v>
      </c>
      <c r="S83" s="177" t="s">
        <v>159</v>
      </c>
      <c r="T83" s="161">
        <v>1.2225999999999999</v>
      </c>
      <c r="U83" s="161">
        <f>ROUND(E83*T83,2)</f>
        <v>1.72</v>
      </c>
      <c r="V83" s="161"/>
      <c r="W83" s="152"/>
      <c r="X83" s="152"/>
      <c r="Y83" s="152"/>
      <c r="Z83" s="152"/>
      <c r="AA83" s="152"/>
      <c r="AB83" s="152"/>
      <c r="AC83" s="152"/>
      <c r="AD83" s="152"/>
      <c r="AE83" s="152"/>
      <c r="AF83" s="152" t="s">
        <v>183</v>
      </c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</row>
    <row r="84" spans="1:59" outlineLevel="1" x14ac:dyDescent="0.2">
      <c r="A84" s="159"/>
      <c r="B84" s="160"/>
      <c r="C84" s="241" t="s">
        <v>260</v>
      </c>
      <c r="D84" s="242"/>
      <c r="E84" s="242"/>
      <c r="F84" s="242"/>
      <c r="G84" s="242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52"/>
      <c r="X84" s="152"/>
      <c r="Y84" s="152"/>
      <c r="Z84" s="152"/>
      <c r="AA84" s="152"/>
      <c r="AB84" s="152"/>
      <c r="AC84" s="152"/>
      <c r="AD84" s="152"/>
      <c r="AE84" s="152"/>
      <c r="AF84" s="152" t="s">
        <v>161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</row>
    <row r="85" spans="1:59" outlineLevel="1" x14ac:dyDescent="0.2">
      <c r="A85" s="159"/>
      <c r="B85" s="160"/>
      <c r="C85" s="190" t="s">
        <v>261</v>
      </c>
      <c r="D85" s="162"/>
      <c r="E85" s="163">
        <v>1.4079999999999999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52"/>
      <c r="X85" s="152"/>
      <c r="Y85" s="152"/>
      <c r="Z85" s="152"/>
      <c r="AA85" s="152"/>
      <c r="AB85" s="152"/>
      <c r="AC85" s="152"/>
      <c r="AD85" s="152"/>
      <c r="AE85" s="152"/>
      <c r="AF85" s="152" t="s">
        <v>163</v>
      </c>
      <c r="AG85" s="152">
        <v>0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</row>
    <row r="86" spans="1:59" ht="22.5" outlineLevel="1" x14ac:dyDescent="0.2">
      <c r="A86" s="171">
        <v>30</v>
      </c>
      <c r="B86" s="172" t="s">
        <v>262</v>
      </c>
      <c r="C86" s="189" t="s">
        <v>263</v>
      </c>
      <c r="D86" s="173" t="s">
        <v>197</v>
      </c>
      <c r="E86" s="174">
        <v>8</v>
      </c>
      <c r="F86" s="175"/>
      <c r="G86" s="176">
        <f>ROUND(E86*F86,2)</f>
        <v>0</v>
      </c>
      <c r="H86" s="175"/>
      <c r="I86" s="176">
        <f>ROUND(E86*H86,2)</f>
        <v>0</v>
      </c>
      <c r="J86" s="175"/>
      <c r="K86" s="176">
        <f>ROUND(E86*J86,2)</f>
        <v>0</v>
      </c>
      <c r="L86" s="176">
        <v>21</v>
      </c>
      <c r="M86" s="176">
        <f>G86*(1+L86/100)</f>
        <v>0</v>
      </c>
      <c r="N86" s="176">
        <v>5.4200000000000003E-3</v>
      </c>
      <c r="O86" s="176">
        <f>ROUND(E86*N86,2)</f>
        <v>0.04</v>
      </c>
      <c r="P86" s="176">
        <v>0</v>
      </c>
      <c r="Q86" s="176">
        <f>ROUND(E86*P86,2)</f>
        <v>0</v>
      </c>
      <c r="R86" s="176" t="s">
        <v>206</v>
      </c>
      <c r="S86" s="177" t="s">
        <v>159</v>
      </c>
      <c r="T86" s="161">
        <v>0.89205000000000001</v>
      </c>
      <c r="U86" s="161">
        <f>ROUND(E86*T86,2)</f>
        <v>7.14</v>
      </c>
      <c r="V86" s="161"/>
      <c r="W86" s="152"/>
      <c r="X86" s="152"/>
      <c r="Y86" s="152"/>
      <c r="Z86" s="152"/>
      <c r="AA86" s="152"/>
      <c r="AB86" s="152"/>
      <c r="AC86" s="152"/>
      <c r="AD86" s="152"/>
      <c r="AE86" s="152"/>
      <c r="AF86" s="152" t="s">
        <v>183</v>
      </c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</row>
    <row r="87" spans="1:59" ht="22.5" outlineLevel="1" x14ac:dyDescent="0.2">
      <c r="A87" s="159"/>
      <c r="B87" s="160"/>
      <c r="C87" s="241" t="s">
        <v>264</v>
      </c>
      <c r="D87" s="242"/>
      <c r="E87" s="242"/>
      <c r="F87" s="242"/>
      <c r="G87" s="242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52"/>
      <c r="X87" s="152"/>
      <c r="Y87" s="152"/>
      <c r="Z87" s="152"/>
      <c r="AA87" s="152"/>
      <c r="AB87" s="152"/>
      <c r="AC87" s="152"/>
      <c r="AD87" s="152"/>
      <c r="AE87" s="152"/>
      <c r="AF87" s="152" t="s">
        <v>161</v>
      </c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85" t="str">
        <f>C87</f>
        <v>plentování potrubí, válcovaných nosníků, výklenků nebo nik, jakéhokoliv tvaru, na jakoukoliv maltu, s potřebným vypnutím pletiva, přetažením a zakotvením drátů a provedení postřiku maltou,</v>
      </c>
      <c r="BA87" s="152"/>
      <c r="BB87" s="152"/>
      <c r="BC87" s="152"/>
      <c r="BD87" s="152"/>
      <c r="BE87" s="152"/>
      <c r="BF87" s="152"/>
      <c r="BG87" s="152"/>
    </row>
    <row r="88" spans="1:59" outlineLevel="1" x14ac:dyDescent="0.2">
      <c r="A88" s="159"/>
      <c r="B88" s="160"/>
      <c r="C88" s="190" t="s">
        <v>265</v>
      </c>
      <c r="D88" s="162"/>
      <c r="E88" s="163">
        <v>8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52"/>
      <c r="X88" s="152"/>
      <c r="Y88" s="152"/>
      <c r="Z88" s="152"/>
      <c r="AA88" s="152"/>
      <c r="AB88" s="152"/>
      <c r="AC88" s="152"/>
      <c r="AD88" s="152"/>
      <c r="AE88" s="152"/>
      <c r="AF88" s="152" t="s">
        <v>163</v>
      </c>
      <c r="AG88" s="152">
        <v>0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</row>
    <row r="89" spans="1:59" outlineLevel="1" x14ac:dyDescent="0.2">
      <c r="A89" s="171">
        <v>31</v>
      </c>
      <c r="B89" s="172" t="s">
        <v>266</v>
      </c>
      <c r="C89" s="189" t="s">
        <v>267</v>
      </c>
      <c r="D89" s="173" t="s">
        <v>197</v>
      </c>
      <c r="E89" s="174">
        <v>1</v>
      </c>
      <c r="F89" s="175"/>
      <c r="G89" s="176">
        <f>ROUND(E89*F89,2)</f>
        <v>0</v>
      </c>
      <c r="H89" s="175"/>
      <c r="I89" s="176">
        <f>ROUND(E89*H89,2)</f>
        <v>0</v>
      </c>
      <c r="J89" s="175"/>
      <c r="K89" s="176">
        <f>ROUND(E89*J89,2)</f>
        <v>0</v>
      </c>
      <c r="L89" s="176">
        <v>21</v>
      </c>
      <c r="M89" s="176">
        <f>G89*(1+L89/100)</f>
        <v>0</v>
      </c>
      <c r="N89" s="176">
        <v>0.26563999999999999</v>
      </c>
      <c r="O89" s="176">
        <f>ROUND(E89*N89,2)</f>
        <v>0.27</v>
      </c>
      <c r="P89" s="176">
        <v>0</v>
      </c>
      <c r="Q89" s="176">
        <f>ROUND(E89*P89,2)</f>
        <v>0</v>
      </c>
      <c r="R89" s="176" t="s">
        <v>248</v>
      </c>
      <c r="S89" s="177" t="s">
        <v>159</v>
      </c>
      <c r="T89" s="161">
        <v>1.621</v>
      </c>
      <c r="U89" s="161">
        <f>ROUND(E89*T89,2)</f>
        <v>1.62</v>
      </c>
      <c r="V89" s="161"/>
      <c r="W89" s="152"/>
      <c r="X89" s="152"/>
      <c r="Y89" s="152"/>
      <c r="Z89" s="152"/>
      <c r="AA89" s="152"/>
      <c r="AB89" s="152"/>
      <c r="AC89" s="152"/>
      <c r="AD89" s="152"/>
      <c r="AE89" s="152"/>
      <c r="AF89" s="152" t="s">
        <v>183</v>
      </c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</row>
    <row r="90" spans="1:59" ht="22.5" outlineLevel="1" x14ac:dyDescent="0.2">
      <c r="A90" s="159"/>
      <c r="B90" s="160"/>
      <c r="C90" s="241" t="s">
        <v>268</v>
      </c>
      <c r="D90" s="242"/>
      <c r="E90" s="242"/>
      <c r="F90" s="242"/>
      <c r="G90" s="242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52"/>
      <c r="X90" s="152"/>
      <c r="Y90" s="152"/>
      <c r="Z90" s="152"/>
      <c r="AA90" s="152"/>
      <c r="AB90" s="152"/>
      <c r="AC90" s="152"/>
      <c r="AD90" s="152"/>
      <c r="AE90" s="152"/>
      <c r="AF90" s="152" t="s">
        <v>161</v>
      </c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85" t="str">
        <f>C90</f>
        <v>ve vybouraných otvorech, s vysekáním kapes pro zavázání, z jakýchkoliv cihel, z pomocného pracovního lešení o výšce podlahy do 1900 mm a pro zatížení do 1,5 kPa,</v>
      </c>
      <c r="BA90" s="152"/>
      <c r="BB90" s="152"/>
      <c r="BC90" s="152"/>
      <c r="BD90" s="152"/>
      <c r="BE90" s="152"/>
      <c r="BF90" s="152"/>
      <c r="BG90" s="152"/>
    </row>
    <row r="91" spans="1:59" x14ac:dyDescent="0.2">
      <c r="A91" s="165" t="s">
        <v>145</v>
      </c>
      <c r="B91" s="166" t="s">
        <v>72</v>
      </c>
      <c r="C91" s="187" t="s">
        <v>73</v>
      </c>
      <c r="D91" s="167"/>
      <c r="E91" s="168"/>
      <c r="F91" s="169"/>
      <c r="G91" s="169">
        <f>SUMIF(AF92:AF95,"&lt;&gt;NOR",G92:G95)</f>
        <v>0</v>
      </c>
      <c r="H91" s="169"/>
      <c r="I91" s="169">
        <f>SUM(I92:I95)</f>
        <v>0</v>
      </c>
      <c r="J91" s="169"/>
      <c r="K91" s="169">
        <f>SUM(K92:K95)</f>
        <v>0</v>
      </c>
      <c r="L91" s="169"/>
      <c r="M91" s="169">
        <f>SUM(M92:M95)</f>
        <v>0</v>
      </c>
      <c r="N91" s="169"/>
      <c r="O91" s="169">
        <f>SUM(O92:O95)</f>
        <v>9.0000000000000011E-2</v>
      </c>
      <c r="P91" s="169"/>
      <c r="Q91" s="169">
        <f>SUM(Q92:Q95)</f>
        <v>0</v>
      </c>
      <c r="R91" s="169"/>
      <c r="S91" s="170"/>
      <c r="T91" s="164"/>
      <c r="U91" s="164">
        <f>SUM(U92:U95)</f>
        <v>3.84</v>
      </c>
      <c r="V91" s="164"/>
      <c r="AF91" t="s">
        <v>146</v>
      </c>
    </row>
    <row r="92" spans="1:59" ht="22.5" outlineLevel="1" x14ac:dyDescent="0.2">
      <c r="A92" s="178">
        <v>32</v>
      </c>
      <c r="B92" s="179" t="s">
        <v>269</v>
      </c>
      <c r="C92" s="188" t="s">
        <v>270</v>
      </c>
      <c r="D92" s="180" t="s">
        <v>197</v>
      </c>
      <c r="E92" s="181">
        <v>3.895</v>
      </c>
      <c r="F92" s="182"/>
      <c r="G92" s="183">
        <f>ROUND(E92*F92,2)</f>
        <v>0</v>
      </c>
      <c r="H92" s="182"/>
      <c r="I92" s="183">
        <f>ROUND(E92*H92,2)</f>
        <v>0</v>
      </c>
      <c r="J92" s="182"/>
      <c r="K92" s="183">
        <f>ROUND(E92*J92,2)</f>
        <v>0</v>
      </c>
      <c r="L92" s="183">
        <v>21</v>
      </c>
      <c r="M92" s="183">
        <f>G92*(1+L92/100)</f>
        <v>0</v>
      </c>
      <c r="N92" s="183">
        <v>3.8999999999999998E-3</v>
      </c>
      <c r="O92" s="183">
        <f>ROUND(E92*N92,2)</f>
        <v>0.02</v>
      </c>
      <c r="P92" s="183">
        <v>0</v>
      </c>
      <c r="Q92" s="183">
        <f>ROUND(E92*P92,2)</f>
        <v>0</v>
      </c>
      <c r="R92" s="183" t="s">
        <v>206</v>
      </c>
      <c r="S92" s="184" t="s">
        <v>159</v>
      </c>
      <c r="T92" s="161">
        <v>0</v>
      </c>
      <c r="U92" s="161">
        <f>ROUND(E92*T92,2)</f>
        <v>0</v>
      </c>
      <c r="V92" s="161"/>
      <c r="W92" s="152"/>
      <c r="X92" s="152"/>
      <c r="Y92" s="152"/>
      <c r="Z92" s="152"/>
      <c r="AA92" s="152"/>
      <c r="AB92" s="152"/>
      <c r="AC92" s="152"/>
      <c r="AD92" s="152"/>
      <c r="AE92" s="152"/>
      <c r="AF92" s="152" t="s">
        <v>183</v>
      </c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</row>
    <row r="93" spans="1:59" ht="22.5" outlineLevel="1" x14ac:dyDescent="0.2">
      <c r="A93" s="178">
        <v>33</v>
      </c>
      <c r="B93" s="179" t="s">
        <v>271</v>
      </c>
      <c r="C93" s="188" t="s">
        <v>272</v>
      </c>
      <c r="D93" s="180" t="s">
        <v>197</v>
      </c>
      <c r="E93" s="181">
        <v>3.895</v>
      </c>
      <c r="F93" s="182"/>
      <c r="G93" s="183">
        <f>ROUND(E93*F93,2)</f>
        <v>0</v>
      </c>
      <c r="H93" s="182"/>
      <c r="I93" s="183">
        <f>ROUND(E93*H93,2)</f>
        <v>0</v>
      </c>
      <c r="J93" s="182"/>
      <c r="K93" s="183">
        <f>ROUND(E93*J93,2)</f>
        <v>0</v>
      </c>
      <c r="L93" s="183">
        <v>21</v>
      </c>
      <c r="M93" s="183">
        <f>G93*(1+L93/100)</f>
        <v>0</v>
      </c>
      <c r="N93" s="183">
        <v>0</v>
      </c>
      <c r="O93" s="183">
        <f>ROUND(E93*N93,2)</f>
        <v>0</v>
      </c>
      <c r="P93" s="183">
        <v>0</v>
      </c>
      <c r="Q93" s="183">
        <f>ROUND(E93*P93,2)</f>
        <v>0</v>
      </c>
      <c r="R93" s="183" t="s">
        <v>206</v>
      </c>
      <c r="S93" s="184" t="s">
        <v>159</v>
      </c>
      <c r="T93" s="161">
        <v>0.215</v>
      </c>
      <c r="U93" s="161">
        <f>ROUND(E93*T93,2)</f>
        <v>0.84</v>
      </c>
      <c r="V93" s="161"/>
      <c r="W93" s="152"/>
      <c r="X93" s="152"/>
      <c r="Y93" s="152"/>
      <c r="Z93" s="152"/>
      <c r="AA93" s="152"/>
      <c r="AB93" s="152"/>
      <c r="AC93" s="152"/>
      <c r="AD93" s="152"/>
      <c r="AE93" s="152"/>
      <c r="AF93" s="152" t="s">
        <v>183</v>
      </c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</row>
    <row r="94" spans="1:59" ht="33.75" outlineLevel="1" x14ac:dyDescent="0.2">
      <c r="A94" s="171">
        <v>34</v>
      </c>
      <c r="B94" s="172" t="s">
        <v>273</v>
      </c>
      <c r="C94" s="189" t="s">
        <v>274</v>
      </c>
      <c r="D94" s="173" t="s">
        <v>197</v>
      </c>
      <c r="E94" s="174">
        <v>3.895</v>
      </c>
      <c r="F94" s="175"/>
      <c r="G94" s="176">
        <f>ROUND(E94*F94,2)</f>
        <v>0</v>
      </c>
      <c r="H94" s="175"/>
      <c r="I94" s="176">
        <f>ROUND(E94*H94,2)</f>
        <v>0</v>
      </c>
      <c r="J94" s="175"/>
      <c r="K94" s="176">
        <f>ROUND(E94*J94,2)</f>
        <v>0</v>
      </c>
      <c r="L94" s="176">
        <v>21</v>
      </c>
      <c r="M94" s="176">
        <f>G94*(1+L94/100)</f>
        <v>0</v>
      </c>
      <c r="N94" s="176">
        <v>1.7299999999999999E-2</v>
      </c>
      <c r="O94" s="176">
        <f>ROUND(E94*N94,2)</f>
        <v>7.0000000000000007E-2</v>
      </c>
      <c r="P94" s="176">
        <v>0</v>
      </c>
      <c r="Q94" s="176">
        <f>ROUND(E94*P94,2)</f>
        <v>0</v>
      </c>
      <c r="R94" s="176" t="s">
        <v>206</v>
      </c>
      <c r="S94" s="177" t="s">
        <v>159</v>
      </c>
      <c r="T94" s="161">
        <v>0.76900000000000002</v>
      </c>
      <c r="U94" s="161">
        <f>ROUND(E94*T94,2)</f>
        <v>3</v>
      </c>
      <c r="V94" s="161"/>
      <c r="W94" s="152"/>
      <c r="X94" s="152"/>
      <c r="Y94" s="152"/>
      <c r="Z94" s="152"/>
      <c r="AA94" s="152"/>
      <c r="AB94" s="152"/>
      <c r="AC94" s="152"/>
      <c r="AD94" s="152"/>
      <c r="AE94" s="152"/>
      <c r="AF94" s="152" t="s">
        <v>183</v>
      </c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</row>
    <row r="95" spans="1:59" outlineLevel="1" x14ac:dyDescent="0.2">
      <c r="A95" s="159"/>
      <c r="B95" s="160"/>
      <c r="C95" s="190" t="s">
        <v>275</v>
      </c>
      <c r="D95" s="162"/>
      <c r="E95" s="163">
        <v>3.895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52"/>
      <c r="X95" s="152"/>
      <c r="Y95" s="152"/>
      <c r="Z95" s="152"/>
      <c r="AA95" s="152"/>
      <c r="AB95" s="152"/>
      <c r="AC95" s="152"/>
      <c r="AD95" s="152"/>
      <c r="AE95" s="152"/>
      <c r="AF95" s="152" t="s">
        <v>163</v>
      </c>
      <c r="AG95" s="152">
        <v>0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</row>
    <row r="96" spans="1:59" x14ac:dyDescent="0.2">
      <c r="A96" s="165" t="s">
        <v>145</v>
      </c>
      <c r="B96" s="166" t="s">
        <v>74</v>
      </c>
      <c r="C96" s="187" t="s">
        <v>75</v>
      </c>
      <c r="D96" s="167"/>
      <c r="E96" s="168"/>
      <c r="F96" s="169"/>
      <c r="G96" s="169">
        <f>SUMIF(AF97:AF104,"&lt;&gt;NOR",G97:G104)</f>
        <v>0</v>
      </c>
      <c r="H96" s="169"/>
      <c r="I96" s="169">
        <f>SUM(I97:I104)</f>
        <v>0</v>
      </c>
      <c r="J96" s="169"/>
      <c r="K96" s="169">
        <f>SUM(K97:K104)</f>
        <v>0</v>
      </c>
      <c r="L96" s="169"/>
      <c r="M96" s="169">
        <f>SUM(M97:M104)</f>
        <v>0</v>
      </c>
      <c r="N96" s="169"/>
      <c r="O96" s="169">
        <f>SUM(O97:O104)</f>
        <v>0.47000000000000003</v>
      </c>
      <c r="P96" s="169"/>
      <c r="Q96" s="169">
        <f>SUM(Q97:Q104)</f>
        <v>0</v>
      </c>
      <c r="R96" s="169"/>
      <c r="S96" s="170"/>
      <c r="T96" s="164"/>
      <c r="U96" s="164">
        <f>SUM(U97:U104)</f>
        <v>2.98</v>
      </c>
      <c r="V96" s="164"/>
      <c r="AF96" t="s">
        <v>146</v>
      </c>
    </row>
    <row r="97" spans="1:59" outlineLevel="1" x14ac:dyDescent="0.2">
      <c r="A97" s="171">
        <v>35</v>
      </c>
      <c r="B97" s="172" t="s">
        <v>276</v>
      </c>
      <c r="C97" s="189" t="s">
        <v>277</v>
      </c>
      <c r="D97" s="173" t="s">
        <v>157</v>
      </c>
      <c r="E97" s="174">
        <v>0.16880000000000001</v>
      </c>
      <c r="F97" s="175"/>
      <c r="G97" s="176">
        <f>ROUND(E97*F97,2)</f>
        <v>0</v>
      </c>
      <c r="H97" s="175"/>
      <c r="I97" s="176">
        <f>ROUND(E97*H97,2)</f>
        <v>0</v>
      </c>
      <c r="J97" s="175"/>
      <c r="K97" s="176">
        <f>ROUND(E97*J97,2)</f>
        <v>0</v>
      </c>
      <c r="L97" s="176">
        <v>21</v>
      </c>
      <c r="M97" s="176">
        <f>G97*(1+L97/100)</f>
        <v>0</v>
      </c>
      <c r="N97" s="176">
        <v>2.5251100000000002</v>
      </c>
      <c r="O97" s="176">
        <f>ROUND(E97*N97,2)</f>
        <v>0.43</v>
      </c>
      <c r="P97" s="176">
        <v>0</v>
      </c>
      <c r="Q97" s="176">
        <f>ROUND(E97*P97,2)</f>
        <v>0</v>
      </c>
      <c r="R97" s="176" t="s">
        <v>206</v>
      </c>
      <c r="S97" s="177" t="s">
        <v>159</v>
      </c>
      <c r="T97" s="161">
        <v>1.448</v>
      </c>
      <c r="U97" s="161">
        <f>ROUND(E97*T97,2)</f>
        <v>0.24</v>
      </c>
      <c r="V97" s="161"/>
      <c r="W97" s="152"/>
      <c r="X97" s="152"/>
      <c r="Y97" s="152"/>
      <c r="Z97" s="152"/>
      <c r="AA97" s="152"/>
      <c r="AB97" s="152"/>
      <c r="AC97" s="152"/>
      <c r="AD97" s="152"/>
      <c r="AE97" s="152"/>
      <c r="AF97" s="152" t="s">
        <v>154</v>
      </c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</row>
    <row r="98" spans="1:59" outlineLevel="1" x14ac:dyDescent="0.2">
      <c r="A98" s="159"/>
      <c r="B98" s="160"/>
      <c r="C98" s="190" t="s">
        <v>278</v>
      </c>
      <c r="D98" s="162"/>
      <c r="E98" s="163">
        <v>0.16880000000000001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52"/>
      <c r="X98" s="152"/>
      <c r="Y98" s="152"/>
      <c r="Z98" s="152"/>
      <c r="AA98" s="152"/>
      <c r="AB98" s="152"/>
      <c r="AC98" s="152"/>
      <c r="AD98" s="152"/>
      <c r="AE98" s="152"/>
      <c r="AF98" s="152" t="s">
        <v>163</v>
      </c>
      <c r="AG98" s="152">
        <v>0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</row>
    <row r="99" spans="1:59" outlineLevel="1" x14ac:dyDescent="0.2">
      <c r="A99" s="171">
        <v>36</v>
      </c>
      <c r="B99" s="172" t="s">
        <v>279</v>
      </c>
      <c r="C99" s="189" t="s">
        <v>280</v>
      </c>
      <c r="D99" s="173" t="s">
        <v>197</v>
      </c>
      <c r="E99" s="174">
        <v>2.1124999999999998</v>
      </c>
      <c r="F99" s="175"/>
      <c r="G99" s="176">
        <f>ROUND(E99*F99,2)</f>
        <v>0</v>
      </c>
      <c r="H99" s="175"/>
      <c r="I99" s="176">
        <f>ROUND(E99*H99,2)</f>
        <v>0</v>
      </c>
      <c r="J99" s="175"/>
      <c r="K99" s="176">
        <f>ROUND(E99*J99,2)</f>
        <v>0</v>
      </c>
      <c r="L99" s="176">
        <v>21</v>
      </c>
      <c r="M99" s="176">
        <f>G99*(1+L99/100)</f>
        <v>0</v>
      </c>
      <c r="N99" s="176">
        <v>7.8200000000000006E-3</v>
      </c>
      <c r="O99" s="176">
        <f>ROUND(E99*N99,2)</f>
        <v>0.02</v>
      </c>
      <c r="P99" s="176">
        <v>0</v>
      </c>
      <c r="Q99" s="176">
        <f>ROUND(E99*P99,2)</f>
        <v>0</v>
      </c>
      <c r="R99" s="176" t="s">
        <v>206</v>
      </c>
      <c r="S99" s="177" t="s">
        <v>159</v>
      </c>
      <c r="T99" s="161">
        <v>0.79</v>
      </c>
      <c r="U99" s="161">
        <f>ROUND(E99*T99,2)</f>
        <v>1.67</v>
      </c>
      <c r="V99" s="161"/>
      <c r="W99" s="152"/>
      <c r="X99" s="152"/>
      <c r="Y99" s="152"/>
      <c r="Z99" s="152"/>
      <c r="AA99" s="152"/>
      <c r="AB99" s="152"/>
      <c r="AC99" s="152"/>
      <c r="AD99" s="152"/>
      <c r="AE99" s="152"/>
      <c r="AF99" s="152" t="s">
        <v>154</v>
      </c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</row>
    <row r="100" spans="1:59" outlineLevel="1" x14ac:dyDescent="0.2">
      <c r="A100" s="159"/>
      <c r="B100" s="160"/>
      <c r="C100" s="190" t="s">
        <v>281</v>
      </c>
      <c r="D100" s="162"/>
      <c r="E100" s="163">
        <v>2.1124999999999998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52"/>
      <c r="X100" s="152"/>
      <c r="Y100" s="152"/>
      <c r="Z100" s="152"/>
      <c r="AA100" s="152"/>
      <c r="AB100" s="152"/>
      <c r="AC100" s="152"/>
      <c r="AD100" s="152"/>
      <c r="AE100" s="152"/>
      <c r="AF100" s="152" t="s">
        <v>163</v>
      </c>
      <c r="AG100" s="152">
        <v>0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</row>
    <row r="101" spans="1:59" outlineLevel="1" x14ac:dyDescent="0.2">
      <c r="A101" s="178">
        <v>37</v>
      </c>
      <c r="B101" s="179" t="s">
        <v>282</v>
      </c>
      <c r="C101" s="188" t="s">
        <v>283</v>
      </c>
      <c r="D101" s="180" t="s">
        <v>197</v>
      </c>
      <c r="E101" s="181">
        <v>2.1124999999999998</v>
      </c>
      <c r="F101" s="182"/>
      <c r="G101" s="183">
        <f>ROUND(E101*F101,2)</f>
        <v>0</v>
      </c>
      <c r="H101" s="182"/>
      <c r="I101" s="183">
        <f>ROUND(E101*H101,2)</f>
        <v>0</v>
      </c>
      <c r="J101" s="182"/>
      <c r="K101" s="183">
        <f>ROUND(E101*J101,2)</f>
        <v>0</v>
      </c>
      <c r="L101" s="183">
        <v>21</v>
      </c>
      <c r="M101" s="183">
        <f>G101*(1+L101/100)</f>
        <v>0</v>
      </c>
      <c r="N101" s="183">
        <v>0</v>
      </c>
      <c r="O101" s="183">
        <f>ROUND(E101*N101,2)</f>
        <v>0</v>
      </c>
      <c r="P101" s="183">
        <v>0</v>
      </c>
      <c r="Q101" s="183">
        <f>ROUND(E101*P101,2)</f>
        <v>0</v>
      </c>
      <c r="R101" s="183" t="s">
        <v>206</v>
      </c>
      <c r="S101" s="184" t="s">
        <v>159</v>
      </c>
      <c r="T101" s="161">
        <v>0.24</v>
      </c>
      <c r="U101" s="161">
        <f>ROUND(E101*T101,2)</f>
        <v>0.51</v>
      </c>
      <c r="V101" s="161"/>
      <c r="W101" s="152"/>
      <c r="X101" s="152"/>
      <c r="Y101" s="152"/>
      <c r="Z101" s="152"/>
      <c r="AA101" s="152"/>
      <c r="AB101" s="152"/>
      <c r="AC101" s="152"/>
      <c r="AD101" s="152"/>
      <c r="AE101" s="152"/>
      <c r="AF101" s="152" t="s">
        <v>154</v>
      </c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</row>
    <row r="102" spans="1:59" outlineLevel="1" x14ac:dyDescent="0.2">
      <c r="A102" s="171">
        <v>38</v>
      </c>
      <c r="B102" s="172" t="s">
        <v>284</v>
      </c>
      <c r="C102" s="189" t="s">
        <v>285</v>
      </c>
      <c r="D102" s="173" t="s">
        <v>191</v>
      </c>
      <c r="E102" s="174">
        <v>2.0119999999999999E-2</v>
      </c>
      <c r="F102" s="175"/>
      <c r="G102" s="176">
        <f>ROUND(E102*F102,2)</f>
        <v>0</v>
      </c>
      <c r="H102" s="175"/>
      <c r="I102" s="176">
        <f>ROUND(E102*H102,2)</f>
        <v>0</v>
      </c>
      <c r="J102" s="175"/>
      <c r="K102" s="176">
        <f>ROUND(E102*J102,2)</f>
        <v>0</v>
      </c>
      <c r="L102" s="176">
        <v>21</v>
      </c>
      <c r="M102" s="176">
        <f>G102*(1+L102/100)</f>
        <v>0</v>
      </c>
      <c r="N102" s="176">
        <v>1.0166500000000001</v>
      </c>
      <c r="O102" s="176">
        <f>ROUND(E102*N102,2)</f>
        <v>0.02</v>
      </c>
      <c r="P102" s="176">
        <v>0</v>
      </c>
      <c r="Q102" s="176">
        <f>ROUND(E102*P102,2)</f>
        <v>0</v>
      </c>
      <c r="R102" s="176" t="s">
        <v>206</v>
      </c>
      <c r="S102" s="177" t="s">
        <v>159</v>
      </c>
      <c r="T102" s="161">
        <v>27.672999999999998</v>
      </c>
      <c r="U102" s="161">
        <f>ROUND(E102*T102,2)</f>
        <v>0.56000000000000005</v>
      </c>
      <c r="V102" s="161"/>
      <c r="W102" s="152"/>
      <c r="X102" s="152"/>
      <c r="Y102" s="152"/>
      <c r="Z102" s="152"/>
      <c r="AA102" s="152"/>
      <c r="AB102" s="152"/>
      <c r="AC102" s="152"/>
      <c r="AD102" s="152"/>
      <c r="AE102" s="152"/>
      <c r="AF102" s="152" t="s">
        <v>154</v>
      </c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</row>
    <row r="103" spans="1:59" outlineLevel="1" x14ac:dyDescent="0.2">
      <c r="A103" s="159"/>
      <c r="B103" s="160"/>
      <c r="C103" s="190" t="s">
        <v>286</v>
      </c>
      <c r="D103" s="162"/>
      <c r="E103" s="163">
        <v>6.7999999999999996E-3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52"/>
      <c r="X103" s="152"/>
      <c r="Y103" s="152"/>
      <c r="Z103" s="152"/>
      <c r="AA103" s="152"/>
      <c r="AB103" s="152"/>
      <c r="AC103" s="152"/>
      <c r="AD103" s="152"/>
      <c r="AE103" s="152"/>
      <c r="AF103" s="152" t="s">
        <v>163</v>
      </c>
      <c r="AG103" s="152">
        <v>0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</row>
    <row r="104" spans="1:59" outlineLevel="1" x14ac:dyDescent="0.2">
      <c r="A104" s="159"/>
      <c r="B104" s="160"/>
      <c r="C104" s="190" t="s">
        <v>287</v>
      </c>
      <c r="D104" s="162"/>
      <c r="E104" s="163">
        <v>1.332E-2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 t="s">
        <v>163</v>
      </c>
      <c r="AG104" s="152">
        <v>0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</row>
    <row r="105" spans="1:59" x14ac:dyDescent="0.2">
      <c r="A105" s="165" t="s">
        <v>145</v>
      </c>
      <c r="B105" s="166" t="s">
        <v>76</v>
      </c>
      <c r="C105" s="187" t="s">
        <v>77</v>
      </c>
      <c r="D105" s="167"/>
      <c r="E105" s="168"/>
      <c r="F105" s="169"/>
      <c r="G105" s="169">
        <f>SUMIF(AF106:AF120,"&lt;&gt;NOR",G106:G120)</f>
        <v>0</v>
      </c>
      <c r="H105" s="169"/>
      <c r="I105" s="169">
        <f>SUM(I106:I120)</f>
        <v>0</v>
      </c>
      <c r="J105" s="169"/>
      <c r="K105" s="169">
        <f>SUM(K106:K120)</f>
        <v>0</v>
      </c>
      <c r="L105" s="169"/>
      <c r="M105" s="169">
        <f>SUM(M106:M120)</f>
        <v>0</v>
      </c>
      <c r="N105" s="169"/>
      <c r="O105" s="169">
        <f>SUM(O106:O120)</f>
        <v>2.7700000000000005</v>
      </c>
      <c r="P105" s="169"/>
      <c r="Q105" s="169">
        <f>SUM(Q106:Q120)</f>
        <v>0</v>
      </c>
      <c r="R105" s="169"/>
      <c r="S105" s="170"/>
      <c r="T105" s="164"/>
      <c r="U105" s="164">
        <f>SUM(U106:U120)</f>
        <v>3.83</v>
      </c>
      <c r="V105" s="164"/>
      <c r="AF105" t="s">
        <v>146</v>
      </c>
    </row>
    <row r="106" spans="1:59" ht="22.5" outlineLevel="1" x14ac:dyDescent="0.2">
      <c r="A106" s="171">
        <v>39</v>
      </c>
      <c r="B106" s="172" t="s">
        <v>288</v>
      </c>
      <c r="C106" s="189" t="s">
        <v>289</v>
      </c>
      <c r="D106" s="173" t="s">
        <v>197</v>
      </c>
      <c r="E106" s="174">
        <v>0.3</v>
      </c>
      <c r="F106" s="175"/>
      <c r="G106" s="176">
        <f>ROUND(E106*F106,2)</f>
        <v>0</v>
      </c>
      <c r="H106" s="175"/>
      <c r="I106" s="176">
        <f>ROUND(E106*H106,2)</f>
        <v>0</v>
      </c>
      <c r="J106" s="175"/>
      <c r="K106" s="176">
        <f>ROUND(E106*J106,2)</f>
        <v>0</v>
      </c>
      <c r="L106" s="176">
        <v>21</v>
      </c>
      <c r="M106" s="176">
        <f>G106*(1+L106/100)</f>
        <v>0</v>
      </c>
      <c r="N106" s="176">
        <v>0.26605000000000001</v>
      </c>
      <c r="O106" s="176">
        <f>ROUND(E106*N106,2)</f>
        <v>0.08</v>
      </c>
      <c r="P106" s="176">
        <v>0</v>
      </c>
      <c r="Q106" s="176">
        <f>ROUND(E106*P106,2)</f>
        <v>0</v>
      </c>
      <c r="R106" s="176" t="s">
        <v>290</v>
      </c>
      <c r="S106" s="177" t="s">
        <v>159</v>
      </c>
      <c r="T106" s="161">
        <v>0.38800000000000001</v>
      </c>
      <c r="U106" s="161">
        <f>ROUND(E106*T106,2)</f>
        <v>0.12</v>
      </c>
      <c r="V106" s="161"/>
      <c r="W106" s="152"/>
      <c r="X106" s="152"/>
      <c r="Y106" s="152"/>
      <c r="Z106" s="152"/>
      <c r="AA106" s="152"/>
      <c r="AB106" s="152"/>
      <c r="AC106" s="152"/>
      <c r="AD106" s="152"/>
      <c r="AE106" s="152"/>
      <c r="AF106" s="152" t="s">
        <v>183</v>
      </c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</row>
    <row r="107" spans="1:59" ht="22.5" outlineLevel="1" x14ac:dyDescent="0.2">
      <c r="A107" s="159"/>
      <c r="B107" s="160"/>
      <c r="C107" s="241" t="s">
        <v>291</v>
      </c>
      <c r="D107" s="242"/>
      <c r="E107" s="242"/>
      <c r="F107" s="242"/>
      <c r="G107" s="242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52"/>
      <c r="X107" s="152"/>
      <c r="Y107" s="152"/>
      <c r="Z107" s="152"/>
      <c r="AA107" s="152"/>
      <c r="AB107" s="152"/>
      <c r="AC107" s="152"/>
      <c r="AD107" s="152"/>
      <c r="AE107" s="152"/>
      <c r="AF107" s="152" t="s">
        <v>161</v>
      </c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85" t="str">
        <f>C107</f>
        <v>komunikací pro pěší do velikosti dlaždic 0,25 m2 s provedením lože do tl. 30 mm, s vyplněním spár a se smetením přebytečného materiálu na vzdálenost do 3 m</v>
      </c>
      <c r="BA107" s="152"/>
      <c r="BB107" s="152"/>
      <c r="BC107" s="152"/>
      <c r="BD107" s="152"/>
      <c r="BE107" s="152"/>
      <c r="BF107" s="152"/>
      <c r="BG107" s="152"/>
    </row>
    <row r="108" spans="1:59" outlineLevel="1" x14ac:dyDescent="0.2">
      <c r="A108" s="159"/>
      <c r="B108" s="160"/>
      <c r="C108" s="190" t="s">
        <v>292</v>
      </c>
      <c r="D108" s="162"/>
      <c r="E108" s="163">
        <v>0.3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52"/>
      <c r="X108" s="152"/>
      <c r="Y108" s="152"/>
      <c r="Z108" s="152"/>
      <c r="AA108" s="152"/>
      <c r="AB108" s="152"/>
      <c r="AC108" s="152"/>
      <c r="AD108" s="152"/>
      <c r="AE108" s="152"/>
      <c r="AF108" s="152" t="s">
        <v>163</v>
      </c>
      <c r="AG108" s="152">
        <v>0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</row>
    <row r="109" spans="1:59" ht="22.5" outlineLevel="1" x14ac:dyDescent="0.2">
      <c r="A109" s="171">
        <v>40</v>
      </c>
      <c r="B109" s="172" t="s">
        <v>293</v>
      </c>
      <c r="C109" s="189" t="s">
        <v>294</v>
      </c>
      <c r="D109" s="173" t="s">
        <v>295</v>
      </c>
      <c r="E109" s="174">
        <v>3.6</v>
      </c>
      <c r="F109" s="175"/>
      <c r="G109" s="176">
        <f>ROUND(E109*F109,2)</f>
        <v>0</v>
      </c>
      <c r="H109" s="175"/>
      <c r="I109" s="176">
        <f>ROUND(E109*H109,2)</f>
        <v>0</v>
      </c>
      <c r="J109" s="175"/>
      <c r="K109" s="176">
        <f>ROUND(E109*J109,2)</f>
        <v>0</v>
      </c>
      <c r="L109" s="176">
        <v>21</v>
      </c>
      <c r="M109" s="176">
        <f>G109*(1+L109/100)</f>
        <v>0</v>
      </c>
      <c r="N109" s="176">
        <v>0.12472</v>
      </c>
      <c r="O109" s="176">
        <f>ROUND(E109*N109,2)</f>
        <v>0.45</v>
      </c>
      <c r="P109" s="176">
        <v>0</v>
      </c>
      <c r="Q109" s="176">
        <f>ROUND(E109*P109,2)</f>
        <v>0</v>
      </c>
      <c r="R109" s="176" t="s">
        <v>290</v>
      </c>
      <c r="S109" s="177" t="s">
        <v>159</v>
      </c>
      <c r="T109" s="161">
        <v>0.14000000000000001</v>
      </c>
      <c r="U109" s="161">
        <f>ROUND(E109*T109,2)</f>
        <v>0.5</v>
      </c>
      <c r="V109" s="161"/>
      <c r="W109" s="152"/>
      <c r="X109" s="152"/>
      <c r="Y109" s="152"/>
      <c r="Z109" s="152"/>
      <c r="AA109" s="152"/>
      <c r="AB109" s="152"/>
      <c r="AC109" s="152"/>
      <c r="AD109" s="152"/>
      <c r="AE109" s="152"/>
      <c r="AF109" s="152" t="s">
        <v>183</v>
      </c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</row>
    <row r="110" spans="1:59" outlineLevel="1" x14ac:dyDescent="0.2">
      <c r="A110" s="159"/>
      <c r="B110" s="160"/>
      <c r="C110" s="241" t="s">
        <v>296</v>
      </c>
      <c r="D110" s="242"/>
      <c r="E110" s="242"/>
      <c r="F110" s="242"/>
      <c r="G110" s="242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52"/>
      <c r="X110" s="152"/>
      <c r="Y110" s="152"/>
      <c r="Z110" s="152"/>
      <c r="AA110" s="152"/>
      <c r="AB110" s="152"/>
      <c r="AC110" s="152"/>
      <c r="AD110" s="152"/>
      <c r="AE110" s="152"/>
      <c r="AF110" s="152" t="s">
        <v>161</v>
      </c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</row>
    <row r="111" spans="1:59" outlineLevel="1" x14ac:dyDescent="0.2">
      <c r="A111" s="159"/>
      <c r="B111" s="160"/>
      <c r="C111" s="190" t="s">
        <v>297</v>
      </c>
      <c r="D111" s="162"/>
      <c r="E111" s="163">
        <v>3.6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52"/>
      <c r="X111" s="152"/>
      <c r="Y111" s="152"/>
      <c r="Z111" s="152"/>
      <c r="AA111" s="152"/>
      <c r="AB111" s="152"/>
      <c r="AC111" s="152"/>
      <c r="AD111" s="152"/>
      <c r="AE111" s="152"/>
      <c r="AF111" s="152" t="s">
        <v>163</v>
      </c>
      <c r="AG111" s="152">
        <v>0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</row>
    <row r="112" spans="1:59" outlineLevel="1" x14ac:dyDescent="0.2">
      <c r="A112" s="178">
        <v>41</v>
      </c>
      <c r="B112" s="179" t="s">
        <v>298</v>
      </c>
      <c r="C112" s="188" t="s">
        <v>299</v>
      </c>
      <c r="D112" s="180" t="s">
        <v>149</v>
      </c>
      <c r="E112" s="181">
        <v>1</v>
      </c>
      <c r="F112" s="182"/>
      <c r="G112" s="183">
        <f>ROUND(E112*F112,2)</f>
        <v>0</v>
      </c>
      <c r="H112" s="182"/>
      <c r="I112" s="183">
        <f>ROUND(E112*H112,2)</f>
        <v>0</v>
      </c>
      <c r="J112" s="182"/>
      <c r="K112" s="183">
        <f>ROUND(E112*J112,2)</f>
        <v>0</v>
      </c>
      <c r="L112" s="183">
        <v>21</v>
      </c>
      <c r="M112" s="183">
        <f>G112*(1+L112/100)</f>
        <v>0</v>
      </c>
      <c r="N112" s="183">
        <v>0</v>
      </c>
      <c r="O112" s="183">
        <f>ROUND(E112*N112,2)</f>
        <v>0</v>
      </c>
      <c r="P112" s="183">
        <v>0</v>
      </c>
      <c r="Q112" s="183">
        <f>ROUND(E112*P112,2)</f>
        <v>0</v>
      </c>
      <c r="R112" s="183"/>
      <c r="S112" s="184" t="s">
        <v>300</v>
      </c>
      <c r="T112" s="161">
        <v>0</v>
      </c>
      <c r="U112" s="161">
        <f>ROUND(E112*T112,2)</f>
        <v>0</v>
      </c>
      <c r="V112" s="161"/>
      <c r="W112" s="152"/>
      <c r="X112" s="152"/>
      <c r="Y112" s="152"/>
      <c r="Z112" s="152"/>
      <c r="AA112" s="152"/>
      <c r="AB112" s="152"/>
      <c r="AC112" s="152"/>
      <c r="AD112" s="152"/>
      <c r="AE112" s="152"/>
      <c r="AF112" s="152" t="s">
        <v>183</v>
      </c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</row>
    <row r="113" spans="1:59" ht="22.5" outlineLevel="1" x14ac:dyDescent="0.2">
      <c r="A113" s="171">
        <v>42</v>
      </c>
      <c r="B113" s="172" t="s">
        <v>301</v>
      </c>
      <c r="C113" s="189" t="s">
        <v>302</v>
      </c>
      <c r="D113" s="173" t="s">
        <v>197</v>
      </c>
      <c r="E113" s="174">
        <v>3.6</v>
      </c>
      <c r="F113" s="175"/>
      <c r="G113" s="176">
        <f>ROUND(E113*F113,2)</f>
        <v>0</v>
      </c>
      <c r="H113" s="175"/>
      <c r="I113" s="176">
        <f>ROUND(E113*H113,2)</f>
        <v>0</v>
      </c>
      <c r="J113" s="175"/>
      <c r="K113" s="176">
        <f>ROUND(E113*J113,2)</f>
        <v>0</v>
      </c>
      <c r="L113" s="176">
        <v>21</v>
      </c>
      <c r="M113" s="176">
        <f>G113*(1+L113/100)</f>
        <v>0</v>
      </c>
      <c r="N113" s="176">
        <v>0.62207999999999997</v>
      </c>
      <c r="O113" s="176">
        <f>ROUND(E113*N113,2)</f>
        <v>2.2400000000000002</v>
      </c>
      <c r="P113" s="176">
        <v>0</v>
      </c>
      <c r="Q113" s="176">
        <f>ROUND(E113*P113,2)</f>
        <v>0</v>
      </c>
      <c r="R113" s="176" t="s">
        <v>303</v>
      </c>
      <c r="S113" s="177" t="s">
        <v>159</v>
      </c>
      <c r="T113" s="161">
        <v>0.89300999999999997</v>
      </c>
      <c r="U113" s="161">
        <f>ROUND(E113*T113,2)</f>
        <v>3.21</v>
      </c>
      <c r="V113" s="161"/>
      <c r="W113" s="152"/>
      <c r="X113" s="152"/>
      <c r="Y113" s="152"/>
      <c r="Z113" s="152"/>
      <c r="AA113" s="152"/>
      <c r="AB113" s="152"/>
      <c r="AC113" s="152"/>
      <c r="AD113" s="152"/>
      <c r="AE113" s="152"/>
      <c r="AF113" s="152" t="s">
        <v>304</v>
      </c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</row>
    <row r="114" spans="1:59" ht="45" outlineLevel="1" x14ac:dyDescent="0.2">
      <c r="A114" s="159"/>
      <c r="B114" s="160"/>
      <c r="C114" s="241" t="s">
        <v>305</v>
      </c>
      <c r="D114" s="242"/>
      <c r="E114" s="242"/>
      <c r="F114" s="242"/>
      <c r="G114" s="242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52"/>
      <c r="X114" s="152"/>
      <c r="Y114" s="152"/>
      <c r="Z114" s="152"/>
      <c r="AA114" s="152"/>
      <c r="AB114" s="152"/>
      <c r="AC114" s="152"/>
      <c r="AD114" s="152"/>
      <c r="AE114" s="152"/>
      <c r="AF114" s="152" t="s">
        <v>161</v>
      </c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85" t="str">
        <f>C114</f>
        <v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</v>
      </c>
      <c r="BA114" s="152"/>
      <c r="BB114" s="152"/>
      <c r="BC114" s="152"/>
      <c r="BD114" s="152"/>
      <c r="BE114" s="152"/>
      <c r="BF114" s="152"/>
      <c r="BG114" s="152"/>
    </row>
    <row r="115" spans="1:59" outlineLevel="1" x14ac:dyDescent="0.2">
      <c r="A115" s="159"/>
      <c r="B115" s="160"/>
      <c r="C115" s="250" t="s">
        <v>306</v>
      </c>
      <c r="D115" s="251"/>
      <c r="E115" s="251"/>
      <c r="F115" s="251"/>
      <c r="G115" s="25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52"/>
      <c r="X115" s="152"/>
      <c r="Y115" s="152"/>
      <c r="Z115" s="152"/>
      <c r="AA115" s="152"/>
      <c r="AB115" s="152"/>
      <c r="AC115" s="152"/>
      <c r="AD115" s="152"/>
      <c r="AE115" s="152"/>
      <c r="AF115" s="152" t="s">
        <v>161</v>
      </c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</row>
    <row r="116" spans="1:59" outlineLevel="1" x14ac:dyDescent="0.2">
      <c r="A116" s="159"/>
      <c r="B116" s="160"/>
      <c r="C116" s="250" t="s">
        <v>307</v>
      </c>
      <c r="D116" s="251"/>
      <c r="E116" s="251"/>
      <c r="F116" s="251"/>
      <c r="G116" s="25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52"/>
      <c r="X116" s="152"/>
      <c r="Y116" s="152"/>
      <c r="Z116" s="152"/>
      <c r="AA116" s="152"/>
      <c r="AB116" s="152"/>
      <c r="AC116" s="152"/>
      <c r="AD116" s="152"/>
      <c r="AE116" s="152"/>
      <c r="AF116" s="152" t="s">
        <v>161</v>
      </c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</row>
    <row r="117" spans="1:59" outlineLevel="1" x14ac:dyDescent="0.2">
      <c r="A117" s="159"/>
      <c r="B117" s="160"/>
      <c r="C117" s="250" t="s">
        <v>308</v>
      </c>
      <c r="D117" s="251"/>
      <c r="E117" s="251"/>
      <c r="F117" s="251"/>
      <c r="G117" s="25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52"/>
      <c r="X117" s="152"/>
      <c r="Y117" s="152"/>
      <c r="Z117" s="152"/>
      <c r="AA117" s="152"/>
      <c r="AB117" s="152"/>
      <c r="AC117" s="152"/>
      <c r="AD117" s="152"/>
      <c r="AE117" s="152"/>
      <c r="AF117" s="152" t="s">
        <v>161</v>
      </c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</row>
    <row r="118" spans="1:59" outlineLevel="1" x14ac:dyDescent="0.2">
      <c r="A118" s="159"/>
      <c r="B118" s="160"/>
      <c r="C118" s="250" t="s">
        <v>309</v>
      </c>
      <c r="D118" s="251"/>
      <c r="E118" s="251"/>
      <c r="F118" s="251"/>
      <c r="G118" s="25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52"/>
      <c r="X118" s="152"/>
      <c r="Y118" s="152"/>
      <c r="Z118" s="152"/>
      <c r="AA118" s="152"/>
      <c r="AB118" s="152"/>
      <c r="AC118" s="152"/>
      <c r="AD118" s="152"/>
      <c r="AE118" s="152"/>
      <c r="AF118" s="152" t="s">
        <v>161</v>
      </c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</row>
    <row r="119" spans="1:59" outlineLevel="1" x14ac:dyDescent="0.2">
      <c r="A119" s="159"/>
      <c r="B119" s="160"/>
      <c r="C119" s="250" t="s">
        <v>310</v>
      </c>
      <c r="D119" s="251"/>
      <c r="E119" s="251"/>
      <c r="F119" s="251"/>
      <c r="G119" s="25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52"/>
      <c r="X119" s="152"/>
      <c r="Y119" s="152"/>
      <c r="Z119" s="152"/>
      <c r="AA119" s="152"/>
      <c r="AB119" s="152"/>
      <c r="AC119" s="152"/>
      <c r="AD119" s="152"/>
      <c r="AE119" s="152"/>
      <c r="AF119" s="152" t="s">
        <v>161</v>
      </c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</row>
    <row r="120" spans="1:59" outlineLevel="1" x14ac:dyDescent="0.2">
      <c r="A120" s="159"/>
      <c r="B120" s="160"/>
      <c r="C120" s="190" t="s">
        <v>311</v>
      </c>
      <c r="D120" s="162"/>
      <c r="E120" s="163">
        <v>3.6</v>
      </c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 t="s">
        <v>163</v>
      </c>
      <c r="AG120" s="152">
        <v>0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</row>
    <row r="121" spans="1:59" x14ac:dyDescent="0.2">
      <c r="A121" s="165" t="s">
        <v>145</v>
      </c>
      <c r="B121" s="166" t="s">
        <v>78</v>
      </c>
      <c r="C121" s="187" t="s">
        <v>79</v>
      </c>
      <c r="D121" s="167"/>
      <c r="E121" s="168"/>
      <c r="F121" s="169"/>
      <c r="G121" s="169">
        <f>SUMIF(AF122:AF148,"&lt;&gt;NOR",G122:G148)</f>
        <v>0</v>
      </c>
      <c r="H121" s="169"/>
      <c r="I121" s="169">
        <f>SUM(I122:I148)</f>
        <v>0</v>
      </c>
      <c r="J121" s="169"/>
      <c r="K121" s="169">
        <f>SUM(K122:K148)</f>
        <v>0</v>
      </c>
      <c r="L121" s="169"/>
      <c r="M121" s="169">
        <f>SUM(M122:M148)</f>
        <v>0</v>
      </c>
      <c r="N121" s="169"/>
      <c r="O121" s="169">
        <f>SUM(O122:O148)</f>
        <v>1.7399999999999998</v>
      </c>
      <c r="P121" s="169"/>
      <c r="Q121" s="169">
        <f>SUM(Q122:Q148)</f>
        <v>0</v>
      </c>
      <c r="R121" s="169"/>
      <c r="S121" s="170"/>
      <c r="T121" s="164"/>
      <c r="U121" s="164">
        <f>SUM(U122:U148)</f>
        <v>42.36</v>
      </c>
      <c r="V121" s="164"/>
      <c r="AF121" t="s">
        <v>146</v>
      </c>
    </row>
    <row r="122" spans="1:59" outlineLevel="1" x14ac:dyDescent="0.2">
      <c r="A122" s="171">
        <v>43</v>
      </c>
      <c r="B122" s="172" t="s">
        <v>312</v>
      </c>
      <c r="C122" s="189" t="s">
        <v>313</v>
      </c>
      <c r="D122" s="173" t="s">
        <v>314</v>
      </c>
      <c r="E122" s="174">
        <v>4</v>
      </c>
      <c r="F122" s="175"/>
      <c r="G122" s="176">
        <f>ROUND(E122*F122,2)</f>
        <v>0</v>
      </c>
      <c r="H122" s="175"/>
      <c r="I122" s="176">
        <f>ROUND(E122*H122,2)</f>
        <v>0</v>
      </c>
      <c r="J122" s="175"/>
      <c r="K122" s="176">
        <f>ROUND(E122*J122,2)</f>
        <v>0</v>
      </c>
      <c r="L122" s="176">
        <v>21</v>
      </c>
      <c r="M122" s="176">
        <f>G122*(1+L122/100)</f>
        <v>0</v>
      </c>
      <c r="N122" s="176">
        <v>3.6459999999999999E-2</v>
      </c>
      <c r="O122" s="176">
        <f>ROUND(E122*N122,2)</f>
        <v>0.15</v>
      </c>
      <c r="P122" s="176">
        <v>0</v>
      </c>
      <c r="Q122" s="176">
        <f>ROUND(E122*P122,2)</f>
        <v>0</v>
      </c>
      <c r="R122" s="176" t="s">
        <v>248</v>
      </c>
      <c r="S122" s="177" t="s">
        <v>159</v>
      </c>
      <c r="T122" s="161">
        <v>1.0941000000000001</v>
      </c>
      <c r="U122" s="161">
        <f>ROUND(E122*T122,2)</f>
        <v>4.38</v>
      </c>
      <c r="V122" s="161"/>
      <c r="W122" s="152"/>
      <c r="X122" s="152"/>
      <c r="Y122" s="152"/>
      <c r="Z122" s="152"/>
      <c r="AA122" s="152"/>
      <c r="AB122" s="152"/>
      <c r="AC122" s="152"/>
      <c r="AD122" s="152"/>
      <c r="AE122" s="152"/>
      <c r="AF122" s="152" t="s">
        <v>154</v>
      </c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</row>
    <row r="123" spans="1:59" outlineLevel="1" x14ac:dyDescent="0.2">
      <c r="A123" s="159"/>
      <c r="B123" s="160"/>
      <c r="C123" s="241" t="s">
        <v>315</v>
      </c>
      <c r="D123" s="242"/>
      <c r="E123" s="242"/>
      <c r="F123" s="242"/>
      <c r="G123" s="242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52"/>
      <c r="X123" s="152"/>
      <c r="Y123" s="152"/>
      <c r="Z123" s="152"/>
      <c r="AA123" s="152"/>
      <c r="AB123" s="152"/>
      <c r="AC123" s="152"/>
      <c r="AD123" s="152"/>
      <c r="AE123" s="152"/>
      <c r="AF123" s="152" t="s">
        <v>161</v>
      </c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</row>
    <row r="124" spans="1:59" outlineLevel="1" x14ac:dyDescent="0.2">
      <c r="A124" s="159"/>
      <c r="B124" s="160"/>
      <c r="C124" s="190" t="s">
        <v>316</v>
      </c>
      <c r="D124" s="162"/>
      <c r="E124" s="163">
        <v>4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52"/>
      <c r="X124" s="152"/>
      <c r="Y124" s="152"/>
      <c r="Z124" s="152"/>
      <c r="AA124" s="152"/>
      <c r="AB124" s="152"/>
      <c r="AC124" s="152"/>
      <c r="AD124" s="152"/>
      <c r="AE124" s="152"/>
      <c r="AF124" s="152" t="s">
        <v>163</v>
      </c>
      <c r="AG124" s="152">
        <v>0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</row>
    <row r="125" spans="1:59" outlineLevel="1" x14ac:dyDescent="0.2">
      <c r="A125" s="171">
        <v>44</v>
      </c>
      <c r="B125" s="172" t="s">
        <v>317</v>
      </c>
      <c r="C125" s="189" t="s">
        <v>318</v>
      </c>
      <c r="D125" s="173" t="s">
        <v>314</v>
      </c>
      <c r="E125" s="174">
        <v>4</v>
      </c>
      <c r="F125" s="175"/>
      <c r="G125" s="176">
        <f>ROUND(E125*F125,2)</f>
        <v>0</v>
      </c>
      <c r="H125" s="175"/>
      <c r="I125" s="176">
        <f>ROUND(E125*H125,2)</f>
        <v>0</v>
      </c>
      <c r="J125" s="175"/>
      <c r="K125" s="176">
        <f>ROUND(E125*J125,2)</f>
        <v>0</v>
      </c>
      <c r="L125" s="176">
        <v>21</v>
      </c>
      <c r="M125" s="176">
        <f>G125*(1+L125/100)</f>
        <v>0</v>
      </c>
      <c r="N125" s="176">
        <v>3.5619999999999999E-2</v>
      </c>
      <c r="O125" s="176">
        <f>ROUND(E125*N125,2)</f>
        <v>0.14000000000000001</v>
      </c>
      <c r="P125" s="176">
        <v>0</v>
      </c>
      <c r="Q125" s="176">
        <f>ROUND(E125*P125,2)</f>
        <v>0</v>
      </c>
      <c r="R125" s="176" t="s">
        <v>248</v>
      </c>
      <c r="S125" s="177" t="s">
        <v>159</v>
      </c>
      <c r="T125" s="161">
        <v>0.88292999999999999</v>
      </c>
      <c r="U125" s="161">
        <f>ROUND(E125*T125,2)</f>
        <v>3.53</v>
      </c>
      <c r="V125" s="161"/>
      <c r="W125" s="152"/>
      <c r="X125" s="152"/>
      <c r="Y125" s="152"/>
      <c r="Z125" s="152"/>
      <c r="AA125" s="152"/>
      <c r="AB125" s="152"/>
      <c r="AC125" s="152"/>
      <c r="AD125" s="152"/>
      <c r="AE125" s="152"/>
      <c r="AF125" s="152" t="s">
        <v>154</v>
      </c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</row>
    <row r="126" spans="1:59" outlineLevel="1" x14ac:dyDescent="0.2">
      <c r="A126" s="159"/>
      <c r="B126" s="160"/>
      <c r="C126" s="241" t="s">
        <v>315</v>
      </c>
      <c r="D126" s="242"/>
      <c r="E126" s="242"/>
      <c r="F126" s="242"/>
      <c r="G126" s="242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52"/>
      <c r="X126" s="152"/>
      <c r="Y126" s="152"/>
      <c r="Z126" s="152"/>
      <c r="AA126" s="152"/>
      <c r="AB126" s="152"/>
      <c r="AC126" s="152"/>
      <c r="AD126" s="152"/>
      <c r="AE126" s="152"/>
      <c r="AF126" s="152" t="s">
        <v>161</v>
      </c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</row>
    <row r="127" spans="1:59" outlineLevel="1" x14ac:dyDescent="0.2">
      <c r="A127" s="159"/>
      <c r="B127" s="160"/>
      <c r="C127" s="190" t="s">
        <v>316</v>
      </c>
      <c r="D127" s="162"/>
      <c r="E127" s="163">
        <v>4</v>
      </c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52"/>
      <c r="X127" s="152"/>
      <c r="Y127" s="152"/>
      <c r="Z127" s="152"/>
      <c r="AA127" s="152"/>
      <c r="AB127" s="152"/>
      <c r="AC127" s="152"/>
      <c r="AD127" s="152"/>
      <c r="AE127" s="152"/>
      <c r="AF127" s="152" t="s">
        <v>163</v>
      </c>
      <c r="AG127" s="152">
        <v>0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</row>
    <row r="128" spans="1:59" outlineLevel="1" x14ac:dyDescent="0.2">
      <c r="A128" s="171">
        <v>45</v>
      </c>
      <c r="B128" s="172" t="s">
        <v>319</v>
      </c>
      <c r="C128" s="189" t="s">
        <v>320</v>
      </c>
      <c r="D128" s="173" t="s">
        <v>295</v>
      </c>
      <c r="E128" s="174">
        <v>44.96</v>
      </c>
      <c r="F128" s="175"/>
      <c r="G128" s="176">
        <f>ROUND(E128*F128,2)</f>
        <v>0</v>
      </c>
      <c r="H128" s="175"/>
      <c r="I128" s="176">
        <f>ROUND(E128*H128,2)</f>
        <v>0</v>
      </c>
      <c r="J128" s="175"/>
      <c r="K128" s="176">
        <f>ROUND(E128*J128,2)</f>
        <v>0</v>
      </c>
      <c r="L128" s="176">
        <v>21</v>
      </c>
      <c r="M128" s="176">
        <f>G128*(1+L128/100)</f>
        <v>0</v>
      </c>
      <c r="N128" s="176">
        <v>2.3800000000000002E-3</v>
      </c>
      <c r="O128" s="176">
        <f>ROUND(E128*N128,2)</f>
        <v>0.11</v>
      </c>
      <c r="P128" s="176">
        <v>0</v>
      </c>
      <c r="Q128" s="176">
        <f>ROUND(E128*P128,2)</f>
        <v>0</v>
      </c>
      <c r="R128" s="176" t="s">
        <v>248</v>
      </c>
      <c r="S128" s="177" t="s">
        <v>159</v>
      </c>
      <c r="T128" s="161">
        <v>0.18232999999999999</v>
      </c>
      <c r="U128" s="161">
        <f>ROUND(E128*T128,2)</f>
        <v>8.1999999999999993</v>
      </c>
      <c r="V128" s="161"/>
      <c r="W128" s="152"/>
      <c r="X128" s="152"/>
      <c r="Y128" s="152"/>
      <c r="Z128" s="152"/>
      <c r="AA128" s="152"/>
      <c r="AB128" s="152"/>
      <c r="AC128" s="152"/>
      <c r="AD128" s="152"/>
      <c r="AE128" s="152"/>
      <c r="AF128" s="152" t="s">
        <v>183</v>
      </c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</row>
    <row r="129" spans="1:59" outlineLevel="1" x14ac:dyDescent="0.2">
      <c r="A129" s="159"/>
      <c r="B129" s="160"/>
      <c r="C129" s="190" t="s">
        <v>321</v>
      </c>
      <c r="D129" s="162"/>
      <c r="E129" s="163">
        <v>44.96</v>
      </c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52"/>
      <c r="X129" s="152"/>
      <c r="Y129" s="152"/>
      <c r="Z129" s="152"/>
      <c r="AA129" s="152"/>
      <c r="AB129" s="152"/>
      <c r="AC129" s="152"/>
      <c r="AD129" s="152"/>
      <c r="AE129" s="152"/>
      <c r="AF129" s="152" t="s">
        <v>163</v>
      </c>
      <c r="AG129" s="152">
        <v>0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</row>
    <row r="130" spans="1:59" outlineLevel="1" x14ac:dyDescent="0.2">
      <c r="A130" s="171">
        <v>46</v>
      </c>
      <c r="B130" s="172" t="s">
        <v>322</v>
      </c>
      <c r="C130" s="189" t="s">
        <v>323</v>
      </c>
      <c r="D130" s="173" t="s">
        <v>197</v>
      </c>
      <c r="E130" s="174">
        <v>10.959</v>
      </c>
      <c r="F130" s="175"/>
      <c r="G130" s="176">
        <f>ROUND(E130*F130,2)</f>
        <v>0</v>
      </c>
      <c r="H130" s="175"/>
      <c r="I130" s="176">
        <f>ROUND(E130*H130,2)</f>
        <v>0</v>
      </c>
      <c r="J130" s="175"/>
      <c r="K130" s="176">
        <f>ROUND(E130*J130,2)</f>
        <v>0</v>
      </c>
      <c r="L130" s="176">
        <v>21</v>
      </c>
      <c r="M130" s="176">
        <f>G130*(1+L130/100)</f>
        <v>0</v>
      </c>
      <c r="N130" s="176">
        <v>3.4909999999999997E-2</v>
      </c>
      <c r="O130" s="176">
        <f>ROUND(E130*N130,2)</f>
        <v>0.38</v>
      </c>
      <c r="P130" s="176">
        <v>0</v>
      </c>
      <c r="Q130" s="176">
        <f>ROUND(E130*P130,2)</f>
        <v>0</v>
      </c>
      <c r="R130" s="176" t="s">
        <v>248</v>
      </c>
      <c r="S130" s="177" t="s">
        <v>159</v>
      </c>
      <c r="T130" s="161">
        <v>1.1841699999999999</v>
      </c>
      <c r="U130" s="161">
        <f>ROUND(E130*T130,2)</f>
        <v>12.98</v>
      </c>
      <c r="V130" s="161"/>
      <c r="W130" s="152"/>
      <c r="X130" s="152"/>
      <c r="Y130" s="152"/>
      <c r="Z130" s="152"/>
      <c r="AA130" s="152"/>
      <c r="AB130" s="152"/>
      <c r="AC130" s="152"/>
      <c r="AD130" s="152"/>
      <c r="AE130" s="152"/>
      <c r="AF130" s="152" t="s">
        <v>183</v>
      </c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</row>
    <row r="131" spans="1:59" outlineLevel="1" x14ac:dyDescent="0.2">
      <c r="A131" s="159"/>
      <c r="B131" s="160"/>
      <c r="C131" s="241" t="s">
        <v>324</v>
      </c>
      <c r="D131" s="242"/>
      <c r="E131" s="242"/>
      <c r="F131" s="242"/>
      <c r="G131" s="242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52"/>
      <c r="X131" s="152"/>
      <c r="Y131" s="152"/>
      <c r="Z131" s="152"/>
      <c r="AA131" s="152"/>
      <c r="AB131" s="152"/>
      <c r="AC131" s="152"/>
      <c r="AD131" s="152"/>
      <c r="AE131" s="152"/>
      <c r="AF131" s="152" t="s">
        <v>161</v>
      </c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</row>
    <row r="132" spans="1:59" outlineLevel="1" x14ac:dyDescent="0.2">
      <c r="A132" s="159"/>
      <c r="B132" s="160"/>
      <c r="C132" s="190" t="s">
        <v>325</v>
      </c>
      <c r="D132" s="162"/>
      <c r="E132" s="163"/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52"/>
      <c r="X132" s="152"/>
      <c r="Y132" s="152"/>
      <c r="Z132" s="152"/>
      <c r="AA132" s="152"/>
      <c r="AB132" s="152"/>
      <c r="AC132" s="152"/>
      <c r="AD132" s="152"/>
      <c r="AE132" s="152"/>
      <c r="AF132" s="152" t="s">
        <v>163</v>
      </c>
      <c r="AG132" s="152">
        <v>0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</row>
    <row r="133" spans="1:59" outlineLevel="1" x14ac:dyDescent="0.2">
      <c r="A133" s="159"/>
      <c r="B133" s="160"/>
      <c r="C133" s="190" t="s">
        <v>326</v>
      </c>
      <c r="D133" s="162"/>
      <c r="E133" s="163">
        <v>3.3719999999999999</v>
      </c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52"/>
      <c r="X133" s="152"/>
      <c r="Y133" s="152"/>
      <c r="Z133" s="152"/>
      <c r="AA133" s="152"/>
      <c r="AB133" s="152"/>
      <c r="AC133" s="152"/>
      <c r="AD133" s="152"/>
      <c r="AE133" s="152"/>
      <c r="AF133" s="152" t="s">
        <v>163</v>
      </c>
      <c r="AG133" s="152">
        <v>0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</row>
    <row r="134" spans="1:59" outlineLevel="1" x14ac:dyDescent="0.2">
      <c r="A134" s="159"/>
      <c r="B134" s="160"/>
      <c r="C134" s="190" t="s">
        <v>327</v>
      </c>
      <c r="D134" s="162"/>
      <c r="E134" s="163">
        <v>2.5289999999999999</v>
      </c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52"/>
      <c r="X134" s="152"/>
      <c r="Y134" s="152"/>
      <c r="Z134" s="152"/>
      <c r="AA134" s="152"/>
      <c r="AB134" s="152"/>
      <c r="AC134" s="152"/>
      <c r="AD134" s="152"/>
      <c r="AE134" s="152"/>
      <c r="AF134" s="152" t="s">
        <v>163</v>
      </c>
      <c r="AG134" s="152">
        <v>0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</row>
    <row r="135" spans="1:59" outlineLevel="1" x14ac:dyDescent="0.2">
      <c r="A135" s="159"/>
      <c r="B135" s="160"/>
      <c r="C135" s="190" t="s">
        <v>328</v>
      </c>
      <c r="D135" s="162"/>
      <c r="E135" s="163">
        <v>2.5289999999999999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52"/>
      <c r="X135" s="152"/>
      <c r="Y135" s="152"/>
      <c r="Z135" s="152"/>
      <c r="AA135" s="152"/>
      <c r="AB135" s="152"/>
      <c r="AC135" s="152"/>
      <c r="AD135" s="152"/>
      <c r="AE135" s="152"/>
      <c r="AF135" s="152" t="s">
        <v>163</v>
      </c>
      <c r="AG135" s="152">
        <v>0</v>
      </c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</row>
    <row r="136" spans="1:59" outlineLevel="1" x14ac:dyDescent="0.2">
      <c r="A136" s="159"/>
      <c r="B136" s="160"/>
      <c r="C136" s="190" t="s">
        <v>329</v>
      </c>
      <c r="D136" s="162"/>
      <c r="E136" s="163">
        <v>2.5289999999999999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52"/>
      <c r="X136" s="152"/>
      <c r="Y136" s="152"/>
      <c r="Z136" s="152"/>
      <c r="AA136" s="152"/>
      <c r="AB136" s="152"/>
      <c r="AC136" s="152"/>
      <c r="AD136" s="152"/>
      <c r="AE136" s="152"/>
      <c r="AF136" s="152" t="s">
        <v>163</v>
      </c>
      <c r="AG136" s="152">
        <v>0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</row>
    <row r="137" spans="1:59" ht="22.5" outlineLevel="1" x14ac:dyDescent="0.2">
      <c r="A137" s="171">
        <v>47</v>
      </c>
      <c r="B137" s="172" t="s">
        <v>330</v>
      </c>
      <c r="C137" s="189" t="s">
        <v>331</v>
      </c>
      <c r="D137" s="173" t="s">
        <v>197</v>
      </c>
      <c r="E137" s="174">
        <v>4.9749999999999996</v>
      </c>
      <c r="F137" s="175"/>
      <c r="G137" s="176">
        <f>ROUND(E137*F137,2)</f>
        <v>0</v>
      </c>
      <c r="H137" s="175"/>
      <c r="I137" s="176">
        <f>ROUND(E137*H137,2)</f>
        <v>0</v>
      </c>
      <c r="J137" s="175"/>
      <c r="K137" s="176">
        <f>ROUND(E137*J137,2)</f>
        <v>0</v>
      </c>
      <c r="L137" s="176">
        <v>21</v>
      </c>
      <c r="M137" s="176">
        <f>G137*(1+L137/100)</f>
        <v>0</v>
      </c>
      <c r="N137" s="176">
        <v>2.1180000000000001E-2</v>
      </c>
      <c r="O137" s="176">
        <f>ROUND(E137*N137,2)</f>
        <v>0.11</v>
      </c>
      <c r="P137" s="176">
        <v>0</v>
      </c>
      <c r="Q137" s="176">
        <f>ROUND(E137*P137,2)</f>
        <v>0</v>
      </c>
      <c r="R137" s="176" t="s">
        <v>248</v>
      </c>
      <c r="S137" s="177" t="s">
        <v>159</v>
      </c>
      <c r="T137" s="161">
        <v>0.47</v>
      </c>
      <c r="U137" s="161">
        <f>ROUND(E137*T137,2)</f>
        <v>2.34</v>
      </c>
      <c r="V137" s="161"/>
      <c r="W137" s="152"/>
      <c r="X137" s="152"/>
      <c r="Y137" s="152"/>
      <c r="Z137" s="152"/>
      <c r="AA137" s="152"/>
      <c r="AB137" s="152"/>
      <c r="AC137" s="152"/>
      <c r="AD137" s="152"/>
      <c r="AE137" s="152"/>
      <c r="AF137" s="152" t="s">
        <v>183</v>
      </c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</row>
    <row r="138" spans="1:59" outlineLevel="1" x14ac:dyDescent="0.2">
      <c r="A138" s="159"/>
      <c r="B138" s="160"/>
      <c r="C138" s="241" t="s">
        <v>332</v>
      </c>
      <c r="D138" s="242"/>
      <c r="E138" s="242"/>
      <c r="F138" s="242"/>
      <c r="G138" s="242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52"/>
      <c r="X138" s="152"/>
      <c r="Y138" s="152"/>
      <c r="Z138" s="152"/>
      <c r="AA138" s="152"/>
      <c r="AB138" s="152"/>
      <c r="AC138" s="152"/>
      <c r="AD138" s="152"/>
      <c r="AE138" s="152"/>
      <c r="AF138" s="152" t="s">
        <v>161</v>
      </c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</row>
    <row r="139" spans="1:59" outlineLevel="1" x14ac:dyDescent="0.2">
      <c r="A139" s="159"/>
      <c r="B139" s="160"/>
      <c r="C139" s="190" t="s">
        <v>333</v>
      </c>
      <c r="D139" s="162"/>
      <c r="E139" s="163">
        <v>4.9749999999999996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52"/>
      <c r="X139" s="152"/>
      <c r="Y139" s="152"/>
      <c r="Z139" s="152"/>
      <c r="AA139" s="152"/>
      <c r="AB139" s="152"/>
      <c r="AC139" s="152"/>
      <c r="AD139" s="152"/>
      <c r="AE139" s="152"/>
      <c r="AF139" s="152" t="s">
        <v>163</v>
      </c>
      <c r="AG139" s="152">
        <v>0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</row>
    <row r="140" spans="1:59" ht="22.5" outlineLevel="1" x14ac:dyDescent="0.2">
      <c r="A140" s="171">
        <v>48</v>
      </c>
      <c r="B140" s="172" t="s">
        <v>334</v>
      </c>
      <c r="C140" s="189" t="s">
        <v>335</v>
      </c>
      <c r="D140" s="173" t="s">
        <v>197</v>
      </c>
      <c r="E140" s="174">
        <v>4.9749999999999996</v>
      </c>
      <c r="F140" s="175"/>
      <c r="G140" s="176">
        <f>ROUND(E140*F140,2)</f>
        <v>0</v>
      </c>
      <c r="H140" s="175"/>
      <c r="I140" s="176">
        <f>ROUND(E140*H140,2)</f>
        <v>0</v>
      </c>
      <c r="J140" s="175"/>
      <c r="K140" s="176">
        <f>ROUND(E140*J140,2)</f>
        <v>0</v>
      </c>
      <c r="L140" s="176">
        <v>21</v>
      </c>
      <c r="M140" s="176">
        <f>G140*(1+L140/100)</f>
        <v>0</v>
      </c>
      <c r="N140" s="176">
        <v>5.1889999999999999E-2</v>
      </c>
      <c r="O140" s="176">
        <f>ROUND(E140*N140,2)</f>
        <v>0.26</v>
      </c>
      <c r="P140" s="176">
        <v>0</v>
      </c>
      <c r="Q140" s="176">
        <f>ROUND(E140*P140,2)</f>
        <v>0</v>
      </c>
      <c r="R140" s="176" t="s">
        <v>248</v>
      </c>
      <c r="S140" s="177" t="s">
        <v>159</v>
      </c>
      <c r="T140" s="161">
        <v>0.56000000000000005</v>
      </c>
      <c r="U140" s="161">
        <f>ROUND(E140*T140,2)</f>
        <v>2.79</v>
      </c>
      <c r="V140" s="161"/>
      <c r="W140" s="152"/>
      <c r="X140" s="152"/>
      <c r="Y140" s="152"/>
      <c r="Z140" s="152"/>
      <c r="AA140" s="152"/>
      <c r="AB140" s="152"/>
      <c r="AC140" s="152"/>
      <c r="AD140" s="152"/>
      <c r="AE140" s="152"/>
      <c r="AF140" s="152" t="s">
        <v>183</v>
      </c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</row>
    <row r="141" spans="1:59" outlineLevel="1" x14ac:dyDescent="0.2">
      <c r="A141" s="159"/>
      <c r="B141" s="160"/>
      <c r="C141" s="241" t="s">
        <v>332</v>
      </c>
      <c r="D141" s="242"/>
      <c r="E141" s="242"/>
      <c r="F141" s="242"/>
      <c r="G141" s="242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52"/>
      <c r="X141" s="152"/>
      <c r="Y141" s="152"/>
      <c r="Z141" s="152"/>
      <c r="AA141" s="152"/>
      <c r="AB141" s="152"/>
      <c r="AC141" s="152"/>
      <c r="AD141" s="152"/>
      <c r="AE141" s="152"/>
      <c r="AF141" s="152" t="s">
        <v>161</v>
      </c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</row>
    <row r="142" spans="1:59" outlineLevel="1" x14ac:dyDescent="0.2">
      <c r="A142" s="159"/>
      <c r="B142" s="160"/>
      <c r="C142" s="190" t="s">
        <v>336</v>
      </c>
      <c r="D142" s="162"/>
      <c r="E142" s="163">
        <v>4.9749999999999996</v>
      </c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52"/>
      <c r="X142" s="152"/>
      <c r="Y142" s="152"/>
      <c r="Z142" s="152"/>
      <c r="AA142" s="152"/>
      <c r="AB142" s="152"/>
      <c r="AC142" s="152"/>
      <c r="AD142" s="152"/>
      <c r="AE142" s="152"/>
      <c r="AF142" s="152" t="s">
        <v>163</v>
      </c>
      <c r="AG142" s="152">
        <v>0</v>
      </c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</row>
    <row r="143" spans="1:59" outlineLevel="1" x14ac:dyDescent="0.2">
      <c r="A143" s="171">
        <v>49</v>
      </c>
      <c r="B143" s="172" t="s">
        <v>337</v>
      </c>
      <c r="C143" s="189" t="s">
        <v>338</v>
      </c>
      <c r="D143" s="173" t="s">
        <v>197</v>
      </c>
      <c r="E143" s="174">
        <v>3.94</v>
      </c>
      <c r="F143" s="175"/>
      <c r="G143" s="176">
        <f>ROUND(E143*F143,2)</f>
        <v>0</v>
      </c>
      <c r="H143" s="175"/>
      <c r="I143" s="176">
        <f>ROUND(E143*H143,2)</f>
        <v>0</v>
      </c>
      <c r="J143" s="175"/>
      <c r="K143" s="176">
        <f>ROUND(E143*J143,2)</f>
        <v>0</v>
      </c>
      <c r="L143" s="176">
        <v>21</v>
      </c>
      <c r="M143" s="176">
        <f>G143*(1+L143/100)</f>
        <v>0</v>
      </c>
      <c r="N143" s="176">
        <v>0.15056</v>
      </c>
      <c r="O143" s="176">
        <f>ROUND(E143*N143,2)</f>
        <v>0.59</v>
      </c>
      <c r="P143" s="176">
        <v>0</v>
      </c>
      <c r="Q143" s="176">
        <f>ROUND(E143*P143,2)</f>
        <v>0</v>
      </c>
      <c r="R143" s="176" t="s">
        <v>303</v>
      </c>
      <c r="S143" s="177" t="s">
        <v>159</v>
      </c>
      <c r="T143" s="161">
        <v>2.0667900000000001</v>
      </c>
      <c r="U143" s="161">
        <f>ROUND(E143*T143,2)</f>
        <v>8.14</v>
      </c>
      <c r="V143" s="161"/>
      <c r="W143" s="152"/>
      <c r="X143" s="152"/>
      <c r="Y143" s="152"/>
      <c r="Z143" s="152"/>
      <c r="AA143" s="152"/>
      <c r="AB143" s="152"/>
      <c r="AC143" s="152"/>
      <c r="AD143" s="152"/>
      <c r="AE143" s="152"/>
      <c r="AF143" s="152" t="s">
        <v>304</v>
      </c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</row>
    <row r="144" spans="1:59" ht="22.5" outlineLevel="1" x14ac:dyDescent="0.2">
      <c r="A144" s="159"/>
      <c r="B144" s="160"/>
      <c r="C144" s="241" t="s">
        <v>339</v>
      </c>
      <c r="D144" s="242"/>
      <c r="E144" s="242"/>
      <c r="F144" s="242"/>
      <c r="G144" s="242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52"/>
      <c r="X144" s="152"/>
      <c r="Y144" s="152"/>
      <c r="Z144" s="152"/>
      <c r="AA144" s="152"/>
      <c r="AB144" s="152"/>
      <c r="AC144" s="152"/>
      <c r="AD144" s="152"/>
      <c r="AE144" s="152"/>
      <c r="AF144" s="152" t="s">
        <v>161</v>
      </c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85" t="str">
        <f>C144</f>
        <v>oprava malých ploch vnitřních stěn do 1 m2, pačokování 1 m2 jednonásobné s broušením a přesádrováním, malba klihová dvojnásobná jednobarevná s obroušením v místnostech výšky do 3,8 m.</v>
      </c>
      <c r="BA144" s="152"/>
      <c r="BB144" s="152"/>
      <c r="BC144" s="152"/>
      <c r="BD144" s="152"/>
      <c r="BE144" s="152"/>
      <c r="BF144" s="152"/>
      <c r="BG144" s="152"/>
    </row>
    <row r="145" spans="1:59" outlineLevel="1" x14ac:dyDescent="0.2">
      <c r="A145" s="159"/>
      <c r="B145" s="160"/>
      <c r="C145" s="190" t="s">
        <v>340</v>
      </c>
      <c r="D145" s="162"/>
      <c r="E145" s="163">
        <v>1.1399999999999999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52"/>
      <c r="X145" s="152"/>
      <c r="Y145" s="152"/>
      <c r="Z145" s="152"/>
      <c r="AA145" s="152"/>
      <c r="AB145" s="152"/>
      <c r="AC145" s="152"/>
      <c r="AD145" s="152"/>
      <c r="AE145" s="152"/>
      <c r="AF145" s="152" t="s">
        <v>163</v>
      </c>
      <c r="AG145" s="152">
        <v>0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</row>
    <row r="146" spans="1:59" outlineLevel="1" x14ac:dyDescent="0.2">
      <c r="A146" s="159"/>
      <c r="B146" s="160"/>
      <c r="C146" s="190" t="s">
        <v>341</v>
      </c>
      <c r="D146" s="162"/>
      <c r="E146" s="163">
        <v>0.94</v>
      </c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52"/>
      <c r="X146" s="152"/>
      <c r="Y146" s="152"/>
      <c r="Z146" s="152"/>
      <c r="AA146" s="152"/>
      <c r="AB146" s="152"/>
      <c r="AC146" s="152"/>
      <c r="AD146" s="152"/>
      <c r="AE146" s="152"/>
      <c r="AF146" s="152" t="s">
        <v>163</v>
      </c>
      <c r="AG146" s="152">
        <v>0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</row>
    <row r="147" spans="1:59" outlineLevel="1" x14ac:dyDescent="0.2">
      <c r="A147" s="159"/>
      <c r="B147" s="160"/>
      <c r="C147" s="190" t="s">
        <v>342</v>
      </c>
      <c r="D147" s="162"/>
      <c r="E147" s="163">
        <v>0.94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52"/>
      <c r="X147" s="152"/>
      <c r="Y147" s="152"/>
      <c r="Z147" s="152"/>
      <c r="AA147" s="152"/>
      <c r="AB147" s="152"/>
      <c r="AC147" s="152"/>
      <c r="AD147" s="152"/>
      <c r="AE147" s="152"/>
      <c r="AF147" s="152" t="s">
        <v>163</v>
      </c>
      <c r="AG147" s="152">
        <v>0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</row>
    <row r="148" spans="1:59" outlineLevel="1" x14ac:dyDescent="0.2">
      <c r="A148" s="159"/>
      <c r="B148" s="160"/>
      <c r="C148" s="190" t="s">
        <v>343</v>
      </c>
      <c r="D148" s="162"/>
      <c r="E148" s="163">
        <v>0.92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52"/>
      <c r="X148" s="152"/>
      <c r="Y148" s="152"/>
      <c r="Z148" s="152"/>
      <c r="AA148" s="152"/>
      <c r="AB148" s="152"/>
      <c r="AC148" s="152"/>
      <c r="AD148" s="152"/>
      <c r="AE148" s="152"/>
      <c r="AF148" s="152" t="s">
        <v>163</v>
      </c>
      <c r="AG148" s="152">
        <v>0</v>
      </c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</row>
    <row r="149" spans="1:59" x14ac:dyDescent="0.2">
      <c r="A149" s="165" t="s">
        <v>145</v>
      </c>
      <c r="B149" s="166" t="s">
        <v>80</v>
      </c>
      <c r="C149" s="187" t="s">
        <v>81</v>
      </c>
      <c r="D149" s="167"/>
      <c r="E149" s="168"/>
      <c r="F149" s="169"/>
      <c r="G149" s="169">
        <f>SUMIF(AF150:AF157,"&lt;&gt;NOR",G150:G157)</f>
        <v>0</v>
      </c>
      <c r="H149" s="169"/>
      <c r="I149" s="169">
        <f>SUM(I150:I157)</f>
        <v>0</v>
      </c>
      <c r="J149" s="169"/>
      <c r="K149" s="169">
        <f>SUM(K150:K157)</f>
        <v>0</v>
      </c>
      <c r="L149" s="169"/>
      <c r="M149" s="169">
        <f>SUM(M150:M157)</f>
        <v>0</v>
      </c>
      <c r="N149" s="169"/>
      <c r="O149" s="169">
        <f>SUM(O150:O157)</f>
        <v>0.02</v>
      </c>
      <c r="P149" s="169"/>
      <c r="Q149" s="169">
        <f>SUM(Q150:Q157)</f>
        <v>0</v>
      </c>
      <c r="R149" s="169"/>
      <c r="S149" s="170"/>
      <c r="T149" s="164"/>
      <c r="U149" s="164">
        <f>SUM(U150:U157)</f>
        <v>0.89</v>
      </c>
      <c r="V149" s="164"/>
      <c r="AF149" t="s">
        <v>146</v>
      </c>
    </row>
    <row r="150" spans="1:59" ht="22.5" outlineLevel="1" x14ac:dyDescent="0.2">
      <c r="A150" s="171">
        <v>50</v>
      </c>
      <c r="B150" s="172" t="s">
        <v>344</v>
      </c>
      <c r="C150" s="189" t="s">
        <v>345</v>
      </c>
      <c r="D150" s="173" t="s">
        <v>197</v>
      </c>
      <c r="E150" s="174">
        <v>1.125</v>
      </c>
      <c r="F150" s="175"/>
      <c r="G150" s="176">
        <f>ROUND(E150*F150,2)</f>
        <v>0</v>
      </c>
      <c r="H150" s="175"/>
      <c r="I150" s="176">
        <f>ROUND(E150*H150,2)</f>
        <v>0</v>
      </c>
      <c r="J150" s="175"/>
      <c r="K150" s="176">
        <f>ROUND(E150*J150,2)</f>
        <v>0</v>
      </c>
      <c r="L150" s="176">
        <v>21</v>
      </c>
      <c r="M150" s="176">
        <f>G150*(1+L150/100)</f>
        <v>0</v>
      </c>
      <c r="N150" s="176">
        <v>6.0400000000000002E-3</v>
      </c>
      <c r="O150" s="176">
        <f>ROUND(E150*N150,2)</f>
        <v>0.01</v>
      </c>
      <c r="P150" s="176">
        <v>0</v>
      </c>
      <c r="Q150" s="176">
        <f>ROUND(E150*P150,2)</f>
        <v>0</v>
      </c>
      <c r="R150" s="176" t="s">
        <v>206</v>
      </c>
      <c r="S150" s="177" t="s">
        <v>159</v>
      </c>
      <c r="T150" s="161">
        <v>0.30134</v>
      </c>
      <c r="U150" s="161">
        <f>ROUND(E150*T150,2)</f>
        <v>0.34</v>
      </c>
      <c r="V150" s="161"/>
      <c r="W150" s="152"/>
      <c r="X150" s="152"/>
      <c r="Y150" s="152"/>
      <c r="Z150" s="152"/>
      <c r="AA150" s="152"/>
      <c r="AB150" s="152"/>
      <c r="AC150" s="152"/>
      <c r="AD150" s="152"/>
      <c r="AE150" s="152"/>
      <c r="AF150" s="152" t="s">
        <v>183</v>
      </c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</row>
    <row r="151" spans="1:59" outlineLevel="1" x14ac:dyDescent="0.2">
      <c r="A151" s="159"/>
      <c r="B151" s="160"/>
      <c r="C151" s="241" t="s">
        <v>346</v>
      </c>
      <c r="D151" s="242"/>
      <c r="E151" s="242"/>
      <c r="F151" s="242"/>
      <c r="G151" s="242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52"/>
      <c r="X151" s="152"/>
      <c r="Y151" s="152"/>
      <c r="Z151" s="152"/>
      <c r="AA151" s="152"/>
      <c r="AB151" s="152"/>
      <c r="AC151" s="152"/>
      <c r="AD151" s="152"/>
      <c r="AE151" s="152"/>
      <c r="AF151" s="152" t="s">
        <v>161</v>
      </c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</row>
    <row r="152" spans="1:59" outlineLevel="1" x14ac:dyDescent="0.2">
      <c r="A152" s="159"/>
      <c r="B152" s="160"/>
      <c r="C152" s="190" t="s">
        <v>347</v>
      </c>
      <c r="D152" s="162"/>
      <c r="E152" s="163">
        <v>1.125</v>
      </c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52"/>
      <c r="X152" s="152"/>
      <c r="Y152" s="152"/>
      <c r="Z152" s="152"/>
      <c r="AA152" s="152"/>
      <c r="AB152" s="152"/>
      <c r="AC152" s="152"/>
      <c r="AD152" s="152"/>
      <c r="AE152" s="152"/>
      <c r="AF152" s="152" t="s">
        <v>163</v>
      </c>
      <c r="AG152" s="152">
        <v>0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</row>
    <row r="153" spans="1:59" outlineLevel="1" x14ac:dyDescent="0.2">
      <c r="A153" s="171">
        <v>51</v>
      </c>
      <c r="B153" s="172" t="s">
        <v>348</v>
      </c>
      <c r="C153" s="189" t="s">
        <v>349</v>
      </c>
      <c r="D153" s="173" t="s">
        <v>197</v>
      </c>
      <c r="E153" s="174">
        <v>1.125</v>
      </c>
      <c r="F153" s="175"/>
      <c r="G153" s="176">
        <f>ROUND(E153*F153,2)</f>
        <v>0</v>
      </c>
      <c r="H153" s="175"/>
      <c r="I153" s="176">
        <f>ROUND(E153*H153,2)</f>
        <v>0</v>
      </c>
      <c r="J153" s="175"/>
      <c r="K153" s="176">
        <f>ROUND(E153*J153,2)</f>
        <v>0</v>
      </c>
      <c r="L153" s="176">
        <v>21</v>
      </c>
      <c r="M153" s="176">
        <f>G153*(1+L153/100)</f>
        <v>0</v>
      </c>
      <c r="N153" s="176">
        <v>2.5000000000000001E-4</v>
      </c>
      <c r="O153" s="176">
        <f>ROUND(E153*N153,2)</f>
        <v>0</v>
      </c>
      <c r="P153" s="176">
        <v>0</v>
      </c>
      <c r="Q153" s="176">
        <f>ROUND(E153*P153,2)</f>
        <v>0</v>
      </c>
      <c r="R153" s="176" t="s">
        <v>206</v>
      </c>
      <c r="S153" s="177" t="s">
        <v>159</v>
      </c>
      <c r="T153" s="161">
        <v>5.1999999999999998E-2</v>
      </c>
      <c r="U153" s="161">
        <f>ROUND(E153*T153,2)</f>
        <v>0.06</v>
      </c>
      <c r="V153" s="161"/>
      <c r="W153" s="152"/>
      <c r="X153" s="152"/>
      <c r="Y153" s="152"/>
      <c r="Z153" s="152"/>
      <c r="AA153" s="152"/>
      <c r="AB153" s="152"/>
      <c r="AC153" s="152"/>
      <c r="AD153" s="152"/>
      <c r="AE153" s="152"/>
      <c r="AF153" s="152" t="s">
        <v>183</v>
      </c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</row>
    <row r="154" spans="1:59" outlineLevel="1" x14ac:dyDescent="0.2">
      <c r="A154" s="159"/>
      <c r="B154" s="160"/>
      <c r="C154" s="241" t="s">
        <v>346</v>
      </c>
      <c r="D154" s="242"/>
      <c r="E154" s="242"/>
      <c r="F154" s="242"/>
      <c r="G154" s="242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52"/>
      <c r="X154" s="152"/>
      <c r="Y154" s="152"/>
      <c r="Z154" s="152"/>
      <c r="AA154" s="152"/>
      <c r="AB154" s="152"/>
      <c r="AC154" s="152"/>
      <c r="AD154" s="152"/>
      <c r="AE154" s="152"/>
      <c r="AF154" s="152" t="s">
        <v>161</v>
      </c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</row>
    <row r="155" spans="1:59" ht="22.5" outlineLevel="1" x14ac:dyDescent="0.2">
      <c r="A155" s="171">
        <v>52</v>
      </c>
      <c r="B155" s="172" t="s">
        <v>350</v>
      </c>
      <c r="C155" s="189" t="s">
        <v>351</v>
      </c>
      <c r="D155" s="173" t="s">
        <v>197</v>
      </c>
      <c r="E155" s="174">
        <v>1.125</v>
      </c>
      <c r="F155" s="175"/>
      <c r="G155" s="176">
        <f>ROUND(E155*F155,2)</f>
        <v>0</v>
      </c>
      <c r="H155" s="175"/>
      <c r="I155" s="176">
        <f>ROUND(E155*H155,2)</f>
        <v>0</v>
      </c>
      <c r="J155" s="175"/>
      <c r="K155" s="176">
        <f>ROUND(E155*J155,2)</f>
        <v>0</v>
      </c>
      <c r="L155" s="176">
        <v>21</v>
      </c>
      <c r="M155" s="176">
        <f>G155*(1+L155/100)</f>
        <v>0</v>
      </c>
      <c r="N155" s="176">
        <v>2.9999999999999997E-4</v>
      </c>
      <c r="O155" s="176">
        <f>ROUND(E155*N155,2)</f>
        <v>0</v>
      </c>
      <c r="P155" s="176">
        <v>0</v>
      </c>
      <c r="Q155" s="176">
        <f>ROUND(E155*P155,2)</f>
        <v>0</v>
      </c>
      <c r="R155" s="176" t="s">
        <v>206</v>
      </c>
      <c r="S155" s="177" t="s">
        <v>159</v>
      </c>
      <c r="T155" s="161">
        <v>7.0000000000000007E-2</v>
      </c>
      <c r="U155" s="161">
        <f>ROUND(E155*T155,2)</f>
        <v>0.08</v>
      </c>
      <c r="V155" s="161"/>
      <c r="W155" s="152"/>
      <c r="X155" s="152"/>
      <c r="Y155" s="152"/>
      <c r="Z155" s="152"/>
      <c r="AA155" s="152"/>
      <c r="AB155" s="152"/>
      <c r="AC155" s="152"/>
      <c r="AD155" s="152"/>
      <c r="AE155" s="152"/>
      <c r="AF155" s="152" t="s">
        <v>154</v>
      </c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</row>
    <row r="156" spans="1:59" outlineLevel="1" x14ac:dyDescent="0.2">
      <c r="A156" s="159"/>
      <c r="B156" s="160"/>
      <c r="C156" s="241" t="s">
        <v>346</v>
      </c>
      <c r="D156" s="242"/>
      <c r="E156" s="242"/>
      <c r="F156" s="242"/>
      <c r="G156" s="242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52"/>
      <c r="X156" s="152"/>
      <c r="Y156" s="152"/>
      <c r="Z156" s="152"/>
      <c r="AA156" s="152"/>
      <c r="AB156" s="152"/>
      <c r="AC156" s="152"/>
      <c r="AD156" s="152"/>
      <c r="AE156" s="152"/>
      <c r="AF156" s="152" t="s">
        <v>161</v>
      </c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</row>
    <row r="157" spans="1:59" ht="22.5" outlineLevel="1" x14ac:dyDescent="0.2">
      <c r="A157" s="178">
        <v>53</v>
      </c>
      <c r="B157" s="179" t="s">
        <v>352</v>
      </c>
      <c r="C157" s="188" t="s">
        <v>353</v>
      </c>
      <c r="D157" s="180" t="s">
        <v>197</v>
      </c>
      <c r="E157" s="181">
        <v>1.125</v>
      </c>
      <c r="F157" s="182"/>
      <c r="G157" s="183">
        <f>ROUND(E157*F157,2)</f>
        <v>0</v>
      </c>
      <c r="H157" s="182"/>
      <c r="I157" s="183">
        <f>ROUND(E157*H157,2)</f>
        <v>0</v>
      </c>
      <c r="J157" s="182"/>
      <c r="K157" s="183">
        <f>ROUND(E157*J157,2)</f>
        <v>0</v>
      </c>
      <c r="L157" s="183">
        <v>21</v>
      </c>
      <c r="M157" s="183">
        <f>G157*(1+L157/100)</f>
        <v>0</v>
      </c>
      <c r="N157" s="183">
        <v>4.9100000000000003E-3</v>
      </c>
      <c r="O157" s="183">
        <f>ROUND(E157*N157,2)</f>
        <v>0.01</v>
      </c>
      <c r="P157" s="183">
        <v>0</v>
      </c>
      <c r="Q157" s="183">
        <f>ROUND(E157*P157,2)</f>
        <v>0</v>
      </c>
      <c r="R157" s="183" t="s">
        <v>206</v>
      </c>
      <c r="S157" s="184" t="s">
        <v>159</v>
      </c>
      <c r="T157" s="161">
        <v>0.36199999999999999</v>
      </c>
      <c r="U157" s="161">
        <f>ROUND(E157*T157,2)</f>
        <v>0.41</v>
      </c>
      <c r="V157" s="161"/>
      <c r="W157" s="152"/>
      <c r="X157" s="152"/>
      <c r="Y157" s="152"/>
      <c r="Z157" s="152"/>
      <c r="AA157" s="152"/>
      <c r="AB157" s="152"/>
      <c r="AC157" s="152"/>
      <c r="AD157" s="152"/>
      <c r="AE157" s="152"/>
      <c r="AF157" s="152" t="s">
        <v>154</v>
      </c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</row>
    <row r="158" spans="1:59" x14ac:dyDescent="0.2">
      <c r="A158" s="165" t="s">
        <v>145</v>
      </c>
      <c r="B158" s="166" t="s">
        <v>82</v>
      </c>
      <c r="C158" s="187" t="s">
        <v>83</v>
      </c>
      <c r="D158" s="167"/>
      <c r="E158" s="168"/>
      <c r="F158" s="169"/>
      <c r="G158" s="169">
        <f>SUMIF(AF159:AF175,"&lt;&gt;NOR",G159:G175)</f>
        <v>0</v>
      </c>
      <c r="H158" s="169"/>
      <c r="I158" s="169">
        <f>SUM(I159:I175)</f>
        <v>0</v>
      </c>
      <c r="J158" s="169"/>
      <c r="K158" s="169">
        <f>SUM(K159:K175)</f>
        <v>0</v>
      </c>
      <c r="L158" s="169"/>
      <c r="M158" s="169">
        <f>SUM(M159:M175)</f>
        <v>0</v>
      </c>
      <c r="N158" s="169"/>
      <c r="O158" s="169">
        <f>SUM(O159:O175)</f>
        <v>1.2000000000000002</v>
      </c>
      <c r="P158" s="169"/>
      <c r="Q158" s="169">
        <f>SUM(Q159:Q175)</f>
        <v>0</v>
      </c>
      <c r="R158" s="169"/>
      <c r="S158" s="170"/>
      <c r="T158" s="164"/>
      <c r="U158" s="164">
        <f>SUM(U159:U175)</f>
        <v>4.9499999999999993</v>
      </c>
      <c r="V158" s="164"/>
      <c r="AF158" t="s">
        <v>146</v>
      </c>
    </row>
    <row r="159" spans="1:59" outlineLevel="1" x14ac:dyDescent="0.2">
      <c r="A159" s="171">
        <v>54</v>
      </c>
      <c r="B159" s="172" t="s">
        <v>354</v>
      </c>
      <c r="C159" s="189" t="s">
        <v>355</v>
      </c>
      <c r="D159" s="173" t="s">
        <v>295</v>
      </c>
      <c r="E159" s="174">
        <v>5.04</v>
      </c>
      <c r="F159" s="175"/>
      <c r="G159" s="176">
        <f>ROUND(E159*F159,2)</f>
        <v>0</v>
      </c>
      <c r="H159" s="175"/>
      <c r="I159" s="176">
        <f>ROUND(E159*H159,2)</f>
        <v>0</v>
      </c>
      <c r="J159" s="175"/>
      <c r="K159" s="176">
        <f>ROUND(E159*J159,2)</f>
        <v>0</v>
      </c>
      <c r="L159" s="176">
        <v>21</v>
      </c>
      <c r="M159" s="176">
        <f>G159*(1+L159/100)</f>
        <v>0</v>
      </c>
      <c r="N159" s="176">
        <v>1.1E-4</v>
      </c>
      <c r="O159" s="176">
        <f>ROUND(E159*N159,2)</f>
        <v>0</v>
      </c>
      <c r="P159" s="176">
        <v>0</v>
      </c>
      <c r="Q159" s="176">
        <f>ROUND(E159*P159,2)</f>
        <v>0</v>
      </c>
      <c r="R159" s="176" t="s">
        <v>206</v>
      </c>
      <c r="S159" s="177" t="s">
        <v>159</v>
      </c>
      <c r="T159" s="161">
        <v>5.5E-2</v>
      </c>
      <c r="U159" s="161">
        <f>ROUND(E159*T159,2)</f>
        <v>0.28000000000000003</v>
      </c>
      <c r="V159" s="161"/>
      <c r="W159" s="152"/>
      <c r="X159" s="152"/>
      <c r="Y159" s="152"/>
      <c r="Z159" s="152"/>
      <c r="AA159" s="152"/>
      <c r="AB159" s="152"/>
      <c r="AC159" s="152"/>
      <c r="AD159" s="152"/>
      <c r="AE159" s="152"/>
      <c r="AF159" s="152" t="s">
        <v>183</v>
      </c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</row>
    <row r="160" spans="1:59" outlineLevel="1" x14ac:dyDescent="0.2">
      <c r="A160" s="159"/>
      <c r="B160" s="160"/>
      <c r="C160" s="190" t="s">
        <v>356</v>
      </c>
      <c r="D160" s="162"/>
      <c r="E160" s="163">
        <v>5.04</v>
      </c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52"/>
      <c r="X160" s="152"/>
      <c r="Y160" s="152"/>
      <c r="Z160" s="152"/>
      <c r="AA160" s="152"/>
      <c r="AB160" s="152"/>
      <c r="AC160" s="152"/>
      <c r="AD160" s="152"/>
      <c r="AE160" s="152"/>
      <c r="AF160" s="152" t="s">
        <v>163</v>
      </c>
      <c r="AG160" s="152">
        <v>0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</row>
    <row r="161" spans="1:59" outlineLevel="1" x14ac:dyDescent="0.2">
      <c r="A161" s="171">
        <v>55</v>
      </c>
      <c r="B161" s="172" t="s">
        <v>357</v>
      </c>
      <c r="C161" s="189" t="s">
        <v>358</v>
      </c>
      <c r="D161" s="173" t="s">
        <v>157</v>
      </c>
      <c r="E161" s="174">
        <v>0.2457</v>
      </c>
      <c r="F161" s="175"/>
      <c r="G161" s="176">
        <f>ROUND(E161*F161,2)</f>
        <v>0</v>
      </c>
      <c r="H161" s="175"/>
      <c r="I161" s="176">
        <f>ROUND(E161*H161,2)</f>
        <v>0</v>
      </c>
      <c r="J161" s="175"/>
      <c r="K161" s="176">
        <f>ROUND(E161*J161,2)</f>
        <v>0</v>
      </c>
      <c r="L161" s="176">
        <v>21</v>
      </c>
      <c r="M161" s="176">
        <f>G161*(1+L161/100)</f>
        <v>0</v>
      </c>
      <c r="N161" s="176">
        <v>2.5</v>
      </c>
      <c r="O161" s="176">
        <f>ROUND(E161*N161,2)</f>
        <v>0.61</v>
      </c>
      <c r="P161" s="176">
        <v>0</v>
      </c>
      <c r="Q161" s="176">
        <f>ROUND(E161*P161,2)</f>
        <v>0</v>
      </c>
      <c r="R161" s="176" t="s">
        <v>248</v>
      </c>
      <c r="S161" s="177" t="s">
        <v>159</v>
      </c>
      <c r="T161" s="161">
        <v>5.33</v>
      </c>
      <c r="U161" s="161">
        <f>ROUND(E161*T161,2)</f>
        <v>1.31</v>
      </c>
      <c r="V161" s="161"/>
      <c r="W161" s="152"/>
      <c r="X161" s="152"/>
      <c r="Y161" s="152"/>
      <c r="Z161" s="152"/>
      <c r="AA161" s="152"/>
      <c r="AB161" s="152"/>
      <c r="AC161" s="152"/>
      <c r="AD161" s="152"/>
      <c r="AE161" s="152"/>
      <c r="AF161" s="152" t="s">
        <v>154</v>
      </c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</row>
    <row r="162" spans="1:59" outlineLevel="1" x14ac:dyDescent="0.2">
      <c r="A162" s="159"/>
      <c r="B162" s="160"/>
      <c r="C162" s="241" t="s">
        <v>359</v>
      </c>
      <c r="D162" s="242"/>
      <c r="E162" s="242"/>
      <c r="F162" s="242"/>
      <c r="G162" s="242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52"/>
      <c r="X162" s="152"/>
      <c r="Y162" s="152"/>
      <c r="Z162" s="152"/>
      <c r="AA162" s="152"/>
      <c r="AB162" s="152"/>
      <c r="AC162" s="152"/>
      <c r="AD162" s="152"/>
      <c r="AE162" s="152"/>
      <c r="AF162" s="152" t="s">
        <v>161</v>
      </c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</row>
    <row r="163" spans="1:59" outlineLevel="1" x14ac:dyDescent="0.2">
      <c r="A163" s="159"/>
      <c r="B163" s="160"/>
      <c r="C163" s="190" t="s">
        <v>360</v>
      </c>
      <c r="D163" s="162"/>
      <c r="E163" s="163">
        <v>0.2457</v>
      </c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52"/>
      <c r="X163" s="152"/>
      <c r="Y163" s="152"/>
      <c r="Z163" s="152"/>
      <c r="AA163" s="152"/>
      <c r="AB163" s="152"/>
      <c r="AC163" s="152"/>
      <c r="AD163" s="152"/>
      <c r="AE163" s="152"/>
      <c r="AF163" s="152" t="s">
        <v>163</v>
      </c>
      <c r="AG163" s="152">
        <v>0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</row>
    <row r="164" spans="1:59" outlineLevel="1" x14ac:dyDescent="0.2">
      <c r="A164" s="171">
        <v>56</v>
      </c>
      <c r="B164" s="172" t="s">
        <v>361</v>
      </c>
      <c r="C164" s="189" t="s">
        <v>362</v>
      </c>
      <c r="D164" s="173" t="s">
        <v>197</v>
      </c>
      <c r="E164" s="174">
        <v>2.4569999999999999</v>
      </c>
      <c r="F164" s="175"/>
      <c r="G164" s="176">
        <f>ROUND(E164*F164,2)</f>
        <v>0</v>
      </c>
      <c r="H164" s="175"/>
      <c r="I164" s="176">
        <f>ROUND(E164*H164,2)</f>
        <v>0</v>
      </c>
      <c r="J164" s="175"/>
      <c r="K164" s="176">
        <f>ROUND(E164*J164,2)</f>
        <v>0</v>
      </c>
      <c r="L164" s="176">
        <v>21</v>
      </c>
      <c r="M164" s="176">
        <f>G164*(1+L164/100)</f>
        <v>0</v>
      </c>
      <c r="N164" s="176">
        <v>0.1008</v>
      </c>
      <c r="O164" s="176">
        <f>ROUND(E164*N164,2)</f>
        <v>0.25</v>
      </c>
      <c r="P164" s="176">
        <v>0</v>
      </c>
      <c r="Q164" s="176">
        <f>ROUND(E164*P164,2)</f>
        <v>0</v>
      </c>
      <c r="R164" s="176" t="s">
        <v>206</v>
      </c>
      <c r="S164" s="177" t="s">
        <v>159</v>
      </c>
      <c r="T164" s="161">
        <v>0.47</v>
      </c>
      <c r="U164" s="161">
        <f>ROUND(E164*T164,2)</f>
        <v>1.1499999999999999</v>
      </c>
      <c r="V164" s="161"/>
      <c r="W164" s="152"/>
      <c r="X164" s="152"/>
      <c r="Y164" s="152"/>
      <c r="Z164" s="152"/>
      <c r="AA164" s="152"/>
      <c r="AB164" s="152"/>
      <c r="AC164" s="152"/>
      <c r="AD164" s="152"/>
      <c r="AE164" s="152"/>
      <c r="AF164" s="152" t="s">
        <v>183</v>
      </c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</row>
    <row r="165" spans="1:59" outlineLevel="1" x14ac:dyDescent="0.2">
      <c r="A165" s="159"/>
      <c r="B165" s="160"/>
      <c r="C165" s="241" t="s">
        <v>363</v>
      </c>
      <c r="D165" s="242"/>
      <c r="E165" s="242"/>
      <c r="F165" s="242"/>
      <c r="G165" s="242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52"/>
      <c r="X165" s="152"/>
      <c r="Y165" s="152"/>
      <c r="Z165" s="152"/>
      <c r="AA165" s="152"/>
      <c r="AB165" s="152"/>
      <c r="AC165" s="152"/>
      <c r="AD165" s="152"/>
      <c r="AE165" s="152"/>
      <c r="AF165" s="152" t="s">
        <v>161</v>
      </c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</row>
    <row r="166" spans="1:59" outlineLevel="1" x14ac:dyDescent="0.2">
      <c r="A166" s="159"/>
      <c r="B166" s="160"/>
      <c r="C166" s="190" t="s">
        <v>364</v>
      </c>
      <c r="D166" s="162"/>
      <c r="E166" s="163">
        <v>2.4569999999999999</v>
      </c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52"/>
      <c r="X166" s="152"/>
      <c r="Y166" s="152"/>
      <c r="Z166" s="152"/>
      <c r="AA166" s="152"/>
      <c r="AB166" s="152"/>
      <c r="AC166" s="152"/>
      <c r="AD166" s="152"/>
      <c r="AE166" s="152"/>
      <c r="AF166" s="152" t="s">
        <v>163</v>
      </c>
      <c r="AG166" s="152">
        <v>0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</row>
    <row r="167" spans="1:59" outlineLevel="1" x14ac:dyDescent="0.2">
      <c r="A167" s="171">
        <v>57</v>
      </c>
      <c r="B167" s="172" t="s">
        <v>365</v>
      </c>
      <c r="C167" s="189" t="s">
        <v>366</v>
      </c>
      <c r="D167" s="173" t="s">
        <v>197</v>
      </c>
      <c r="E167" s="174">
        <v>2.4569999999999999</v>
      </c>
      <c r="F167" s="175"/>
      <c r="G167" s="176">
        <f>ROUND(E167*F167,2)</f>
        <v>0</v>
      </c>
      <c r="H167" s="175"/>
      <c r="I167" s="176">
        <f>ROUND(E167*H167,2)</f>
        <v>0</v>
      </c>
      <c r="J167" s="175"/>
      <c r="K167" s="176">
        <f>ROUND(E167*J167,2)</f>
        <v>0</v>
      </c>
      <c r="L167" s="176">
        <v>21</v>
      </c>
      <c r="M167" s="176">
        <f>G167*(1+L167/100)</f>
        <v>0</v>
      </c>
      <c r="N167" s="176">
        <v>7.9799999999999996E-2</v>
      </c>
      <c r="O167" s="176">
        <f>ROUND(E167*N167,2)</f>
        <v>0.2</v>
      </c>
      <c r="P167" s="176">
        <v>0</v>
      </c>
      <c r="Q167" s="176">
        <f>ROUND(E167*P167,2)</f>
        <v>0</v>
      </c>
      <c r="R167" s="176" t="s">
        <v>248</v>
      </c>
      <c r="S167" s="177" t="s">
        <v>159</v>
      </c>
      <c r="T167" s="161">
        <v>0.62</v>
      </c>
      <c r="U167" s="161">
        <f>ROUND(E167*T167,2)</f>
        <v>1.52</v>
      </c>
      <c r="V167" s="161"/>
      <c r="W167" s="152"/>
      <c r="X167" s="152"/>
      <c r="Y167" s="152"/>
      <c r="Z167" s="152"/>
      <c r="AA167" s="152"/>
      <c r="AB167" s="152"/>
      <c r="AC167" s="152"/>
      <c r="AD167" s="152"/>
      <c r="AE167" s="152"/>
      <c r="AF167" s="152" t="s">
        <v>154</v>
      </c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</row>
    <row r="168" spans="1:59" outlineLevel="1" x14ac:dyDescent="0.2">
      <c r="A168" s="159"/>
      <c r="B168" s="160"/>
      <c r="C168" s="241" t="s">
        <v>367</v>
      </c>
      <c r="D168" s="242"/>
      <c r="E168" s="242"/>
      <c r="F168" s="242"/>
      <c r="G168" s="242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52"/>
      <c r="X168" s="152"/>
      <c r="Y168" s="152"/>
      <c r="Z168" s="152"/>
      <c r="AA168" s="152"/>
      <c r="AB168" s="152"/>
      <c r="AC168" s="152"/>
      <c r="AD168" s="152"/>
      <c r="AE168" s="152"/>
      <c r="AF168" s="152" t="s">
        <v>161</v>
      </c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</row>
    <row r="169" spans="1:59" outlineLevel="1" x14ac:dyDescent="0.2">
      <c r="A169" s="159"/>
      <c r="B169" s="160"/>
      <c r="C169" s="190" t="s">
        <v>364</v>
      </c>
      <c r="D169" s="162"/>
      <c r="E169" s="163">
        <v>2.4569999999999999</v>
      </c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52"/>
      <c r="X169" s="152"/>
      <c r="Y169" s="152"/>
      <c r="Z169" s="152"/>
      <c r="AA169" s="152"/>
      <c r="AB169" s="152"/>
      <c r="AC169" s="152"/>
      <c r="AD169" s="152"/>
      <c r="AE169" s="152"/>
      <c r="AF169" s="152" t="s">
        <v>163</v>
      </c>
      <c r="AG169" s="152">
        <v>0</v>
      </c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</row>
    <row r="170" spans="1:59" ht="22.5" outlineLevel="1" x14ac:dyDescent="0.2">
      <c r="A170" s="171">
        <v>58</v>
      </c>
      <c r="B170" s="172" t="s">
        <v>368</v>
      </c>
      <c r="C170" s="189" t="s">
        <v>369</v>
      </c>
      <c r="D170" s="173" t="s">
        <v>197</v>
      </c>
      <c r="E170" s="174">
        <v>0.89400000000000002</v>
      </c>
      <c r="F170" s="175"/>
      <c r="G170" s="176">
        <f>ROUND(E170*F170,2)</f>
        <v>0</v>
      </c>
      <c r="H170" s="175"/>
      <c r="I170" s="176">
        <f>ROUND(E170*H170,2)</f>
        <v>0</v>
      </c>
      <c r="J170" s="175"/>
      <c r="K170" s="176">
        <f>ROUND(E170*J170,2)</f>
        <v>0</v>
      </c>
      <c r="L170" s="176">
        <v>21</v>
      </c>
      <c r="M170" s="176">
        <f>G170*(1+L170/100)</f>
        <v>0</v>
      </c>
      <c r="N170" s="176">
        <v>4.9840000000000002E-2</v>
      </c>
      <c r="O170" s="176">
        <f>ROUND(E170*N170,2)</f>
        <v>0.04</v>
      </c>
      <c r="P170" s="176">
        <v>0</v>
      </c>
      <c r="Q170" s="176">
        <f>ROUND(E170*P170,2)</f>
        <v>0</v>
      </c>
      <c r="R170" s="176" t="s">
        <v>206</v>
      </c>
      <c r="S170" s="177" t="s">
        <v>159</v>
      </c>
      <c r="T170" s="161">
        <v>0.34799999999999998</v>
      </c>
      <c r="U170" s="161">
        <f>ROUND(E170*T170,2)</f>
        <v>0.31</v>
      </c>
      <c r="V170" s="161"/>
      <c r="W170" s="152"/>
      <c r="X170" s="152"/>
      <c r="Y170" s="152"/>
      <c r="Z170" s="152"/>
      <c r="AA170" s="152"/>
      <c r="AB170" s="152"/>
      <c r="AC170" s="152"/>
      <c r="AD170" s="152"/>
      <c r="AE170" s="152"/>
      <c r="AF170" s="152" t="s">
        <v>154</v>
      </c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</row>
    <row r="171" spans="1:59" ht="22.5" outlineLevel="1" x14ac:dyDescent="0.2">
      <c r="A171" s="159"/>
      <c r="B171" s="160"/>
      <c r="C171" s="241" t="s">
        <v>370</v>
      </c>
      <c r="D171" s="242"/>
      <c r="E171" s="242"/>
      <c r="F171" s="242"/>
      <c r="G171" s="242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52"/>
      <c r="X171" s="152"/>
      <c r="Y171" s="152"/>
      <c r="Z171" s="152"/>
      <c r="AA171" s="152"/>
      <c r="AB171" s="152"/>
      <c r="AC171" s="152"/>
      <c r="AD171" s="152"/>
      <c r="AE171" s="152"/>
      <c r="AF171" s="152" t="s">
        <v>161</v>
      </c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85" t="str">
        <f>C171</f>
        <v>na zdivu jako podklad např. pod izolaci, na parapetech z prefabrikovaných dílců, pod oplechování apod., vodorovný nebo ve spádu do 15°, hlazený dřevěným hladítkem,</v>
      </c>
      <c r="BA171" s="152"/>
      <c r="BB171" s="152"/>
      <c r="BC171" s="152"/>
      <c r="BD171" s="152"/>
      <c r="BE171" s="152"/>
      <c r="BF171" s="152"/>
      <c r="BG171" s="152"/>
    </row>
    <row r="172" spans="1:59" outlineLevel="1" x14ac:dyDescent="0.2">
      <c r="A172" s="159"/>
      <c r="B172" s="160"/>
      <c r="C172" s="190" t="s">
        <v>371</v>
      </c>
      <c r="D172" s="162"/>
      <c r="E172" s="163">
        <v>0.89400000000000002</v>
      </c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52"/>
      <c r="X172" s="152"/>
      <c r="Y172" s="152"/>
      <c r="Z172" s="152"/>
      <c r="AA172" s="152"/>
      <c r="AB172" s="152"/>
      <c r="AC172" s="152"/>
      <c r="AD172" s="152"/>
      <c r="AE172" s="152"/>
      <c r="AF172" s="152" t="s">
        <v>163</v>
      </c>
      <c r="AG172" s="152">
        <v>0</v>
      </c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</row>
    <row r="173" spans="1:59" ht="22.5" outlineLevel="1" x14ac:dyDescent="0.2">
      <c r="A173" s="171">
        <v>59</v>
      </c>
      <c r="B173" s="172" t="s">
        <v>372</v>
      </c>
      <c r="C173" s="189" t="s">
        <v>373</v>
      </c>
      <c r="D173" s="173" t="s">
        <v>197</v>
      </c>
      <c r="E173" s="174">
        <v>0.84399999999999997</v>
      </c>
      <c r="F173" s="175"/>
      <c r="G173" s="176">
        <f>ROUND(E173*F173,2)</f>
        <v>0</v>
      </c>
      <c r="H173" s="175"/>
      <c r="I173" s="176">
        <f>ROUND(E173*H173,2)</f>
        <v>0</v>
      </c>
      <c r="J173" s="175"/>
      <c r="K173" s="176">
        <f>ROUND(E173*J173,2)</f>
        <v>0</v>
      </c>
      <c r="L173" s="176">
        <v>21</v>
      </c>
      <c r="M173" s="176">
        <f>G173*(1+L173/100)</f>
        <v>0</v>
      </c>
      <c r="N173" s="176">
        <v>0.1231</v>
      </c>
      <c r="O173" s="176">
        <f>ROUND(E173*N173,2)</f>
        <v>0.1</v>
      </c>
      <c r="P173" s="176">
        <v>0</v>
      </c>
      <c r="Q173" s="176">
        <f>ROUND(E173*P173,2)</f>
        <v>0</v>
      </c>
      <c r="R173" s="176" t="s">
        <v>206</v>
      </c>
      <c r="S173" s="177" t="s">
        <v>159</v>
      </c>
      <c r="T173" s="161">
        <v>0.45</v>
      </c>
      <c r="U173" s="161">
        <f>ROUND(E173*T173,2)</f>
        <v>0.38</v>
      </c>
      <c r="V173" s="161"/>
      <c r="W173" s="152"/>
      <c r="X173" s="152"/>
      <c r="Y173" s="152"/>
      <c r="Z173" s="152"/>
      <c r="AA173" s="152"/>
      <c r="AB173" s="152"/>
      <c r="AC173" s="152"/>
      <c r="AD173" s="152"/>
      <c r="AE173" s="152"/>
      <c r="AF173" s="152" t="s">
        <v>154</v>
      </c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</row>
    <row r="174" spans="1:59" ht="22.5" outlineLevel="1" x14ac:dyDescent="0.2">
      <c r="A174" s="159"/>
      <c r="B174" s="160"/>
      <c r="C174" s="241" t="s">
        <v>370</v>
      </c>
      <c r="D174" s="242"/>
      <c r="E174" s="242"/>
      <c r="F174" s="242"/>
      <c r="G174" s="242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52"/>
      <c r="X174" s="152"/>
      <c r="Y174" s="152"/>
      <c r="Z174" s="152"/>
      <c r="AA174" s="152"/>
      <c r="AB174" s="152"/>
      <c r="AC174" s="152"/>
      <c r="AD174" s="152"/>
      <c r="AE174" s="152"/>
      <c r="AF174" s="152" t="s">
        <v>161</v>
      </c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85" t="str">
        <f>C174</f>
        <v>na zdivu jako podklad např. pod izolaci, na parapetech z prefabrikovaných dílců, pod oplechování apod., vodorovný nebo ve spádu do 15°, hlazený dřevěným hladítkem,</v>
      </c>
      <c r="BA174" s="152"/>
      <c r="BB174" s="152"/>
      <c r="BC174" s="152"/>
      <c r="BD174" s="152"/>
      <c r="BE174" s="152"/>
      <c r="BF174" s="152"/>
      <c r="BG174" s="152"/>
    </row>
    <row r="175" spans="1:59" outlineLevel="1" x14ac:dyDescent="0.2">
      <c r="A175" s="159"/>
      <c r="B175" s="160"/>
      <c r="C175" s="190" t="s">
        <v>374</v>
      </c>
      <c r="D175" s="162"/>
      <c r="E175" s="163">
        <v>0.84399999999999997</v>
      </c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52"/>
      <c r="X175" s="152"/>
      <c r="Y175" s="152"/>
      <c r="Z175" s="152"/>
      <c r="AA175" s="152"/>
      <c r="AB175" s="152"/>
      <c r="AC175" s="152"/>
      <c r="AD175" s="152"/>
      <c r="AE175" s="152"/>
      <c r="AF175" s="152" t="s">
        <v>163</v>
      </c>
      <c r="AG175" s="152">
        <v>0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</row>
    <row r="176" spans="1:59" x14ac:dyDescent="0.2">
      <c r="A176" s="165" t="s">
        <v>145</v>
      </c>
      <c r="B176" s="166" t="s">
        <v>84</v>
      </c>
      <c r="C176" s="187" t="s">
        <v>85</v>
      </c>
      <c r="D176" s="167"/>
      <c r="E176" s="168"/>
      <c r="F176" s="169"/>
      <c r="G176" s="169">
        <f>SUMIF(AF177:AF187,"&lt;&gt;NOR",G177:G187)</f>
        <v>0</v>
      </c>
      <c r="H176" s="169"/>
      <c r="I176" s="169">
        <f>SUM(I177:I187)</f>
        <v>0</v>
      </c>
      <c r="J176" s="169"/>
      <c r="K176" s="169">
        <f>SUM(K177:K187)</f>
        <v>0</v>
      </c>
      <c r="L176" s="169"/>
      <c r="M176" s="169">
        <f>SUM(M177:M187)</f>
        <v>0</v>
      </c>
      <c r="N176" s="169"/>
      <c r="O176" s="169">
        <f>SUM(O177:O187)</f>
        <v>2.57</v>
      </c>
      <c r="P176" s="169"/>
      <c r="Q176" s="169">
        <f>SUM(Q177:Q187)</f>
        <v>0</v>
      </c>
      <c r="R176" s="169"/>
      <c r="S176" s="170"/>
      <c r="T176" s="164"/>
      <c r="U176" s="164">
        <f>SUM(U177:U187)</f>
        <v>41.4</v>
      </c>
      <c r="V176" s="164"/>
      <c r="AF176" t="s">
        <v>146</v>
      </c>
    </row>
    <row r="177" spans="1:59" ht="22.5" outlineLevel="1" x14ac:dyDescent="0.2">
      <c r="A177" s="171">
        <v>60</v>
      </c>
      <c r="B177" s="172" t="s">
        <v>375</v>
      </c>
      <c r="C177" s="189" t="s">
        <v>376</v>
      </c>
      <c r="D177" s="173" t="s">
        <v>197</v>
      </c>
      <c r="E177" s="174">
        <v>130</v>
      </c>
      <c r="F177" s="175"/>
      <c r="G177" s="176">
        <f>ROUND(E177*F177,2)</f>
        <v>0</v>
      </c>
      <c r="H177" s="175"/>
      <c r="I177" s="176">
        <f>ROUND(E177*H177,2)</f>
        <v>0</v>
      </c>
      <c r="J177" s="175"/>
      <c r="K177" s="176">
        <f>ROUND(E177*J177,2)</f>
        <v>0</v>
      </c>
      <c r="L177" s="176">
        <v>21</v>
      </c>
      <c r="M177" s="176">
        <f>G177*(1+L177/100)</f>
        <v>0</v>
      </c>
      <c r="N177" s="176">
        <v>1.8380000000000001E-2</v>
      </c>
      <c r="O177" s="176">
        <f>ROUND(E177*N177,2)</f>
        <v>2.39</v>
      </c>
      <c r="P177" s="176">
        <v>0</v>
      </c>
      <c r="Q177" s="176">
        <f>ROUND(E177*P177,2)</f>
        <v>0</v>
      </c>
      <c r="R177" s="176" t="s">
        <v>377</v>
      </c>
      <c r="S177" s="177" t="s">
        <v>159</v>
      </c>
      <c r="T177" s="161">
        <v>0.14399999999999999</v>
      </c>
      <c r="U177" s="161">
        <f>ROUND(E177*T177,2)</f>
        <v>18.72</v>
      </c>
      <c r="V177" s="161"/>
      <c r="W177" s="152"/>
      <c r="X177" s="152"/>
      <c r="Y177" s="152"/>
      <c r="Z177" s="152"/>
      <c r="AA177" s="152"/>
      <c r="AB177" s="152"/>
      <c r="AC177" s="152"/>
      <c r="AD177" s="152"/>
      <c r="AE177" s="152"/>
      <c r="AF177" s="152" t="s">
        <v>183</v>
      </c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</row>
    <row r="178" spans="1:59" outlineLevel="1" x14ac:dyDescent="0.2">
      <c r="A178" s="159"/>
      <c r="B178" s="160"/>
      <c r="C178" s="190" t="s">
        <v>378</v>
      </c>
      <c r="D178" s="162"/>
      <c r="E178" s="163">
        <v>130</v>
      </c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52"/>
      <c r="X178" s="152"/>
      <c r="Y178" s="152"/>
      <c r="Z178" s="152"/>
      <c r="AA178" s="152"/>
      <c r="AB178" s="152"/>
      <c r="AC178" s="152"/>
      <c r="AD178" s="152"/>
      <c r="AE178" s="152"/>
      <c r="AF178" s="152" t="s">
        <v>163</v>
      </c>
      <c r="AG178" s="152">
        <v>0</v>
      </c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</row>
    <row r="179" spans="1:59" ht="33.75" outlineLevel="1" x14ac:dyDescent="0.2">
      <c r="A179" s="178">
        <v>61</v>
      </c>
      <c r="B179" s="179" t="s">
        <v>379</v>
      </c>
      <c r="C179" s="188" t="s">
        <v>380</v>
      </c>
      <c r="D179" s="180" t="s">
        <v>197</v>
      </c>
      <c r="E179" s="181">
        <v>130</v>
      </c>
      <c r="F179" s="182"/>
      <c r="G179" s="183">
        <f>ROUND(E179*F179,2)</f>
        <v>0</v>
      </c>
      <c r="H179" s="182"/>
      <c r="I179" s="183">
        <f>ROUND(E179*H179,2)</f>
        <v>0</v>
      </c>
      <c r="J179" s="182"/>
      <c r="K179" s="183">
        <f>ROUND(E179*J179,2)</f>
        <v>0</v>
      </c>
      <c r="L179" s="183">
        <v>21</v>
      </c>
      <c r="M179" s="183">
        <f>G179*(1+L179/100)</f>
        <v>0</v>
      </c>
      <c r="N179" s="183">
        <v>9.7000000000000005E-4</v>
      </c>
      <c r="O179" s="183">
        <f>ROUND(E179*N179,2)</f>
        <v>0.13</v>
      </c>
      <c r="P179" s="183">
        <v>0</v>
      </c>
      <c r="Q179" s="183">
        <f>ROUND(E179*P179,2)</f>
        <v>0</v>
      </c>
      <c r="R179" s="183" t="s">
        <v>377</v>
      </c>
      <c r="S179" s="184" t="s">
        <v>159</v>
      </c>
      <c r="T179" s="161">
        <v>6.0000000000000001E-3</v>
      </c>
      <c r="U179" s="161">
        <f>ROUND(E179*T179,2)</f>
        <v>0.78</v>
      </c>
      <c r="V179" s="161"/>
      <c r="W179" s="152"/>
      <c r="X179" s="152"/>
      <c r="Y179" s="152"/>
      <c r="Z179" s="152"/>
      <c r="AA179" s="152"/>
      <c r="AB179" s="152"/>
      <c r="AC179" s="152"/>
      <c r="AD179" s="152"/>
      <c r="AE179" s="152"/>
      <c r="AF179" s="152" t="s">
        <v>183</v>
      </c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</row>
    <row r="180" spans="1:59" outlineLevel="1" x14ac:dyDescent="0.2">
      <c r="A180" s="178">
        <v>62</v>
      </c>
      <c r="B180" s="179" t="s">
        <v>381</v>
      </c>
      <c r="C180" s="188" t="s">
        <v>382</v>
      </c>
      <c r="D180" s="180" t="s">
        <v>197</v>
      </c>
      <c r="E180" s="181">
        <v>130</v>
      </c>
      <c r="F180" s="182"/>
      <c r="G180" s="183">
        <f>ROUND(E180*F180,2)</f>
        <v>0</v>
      </c>
      <c r="H180" s="182"/>
      <c r="I180" s="183">
        <f>ROUND(E180*H180,2)</f>
        <v>0</v>
      </c>
      <c r="J180" s="182"/>
      <c r="K180" s="183">
        <f>ROUND(E180*J180,2)</f>
        <v>0</v>
      </c>
      <c r="L180" s="183">
        <v>21</v>
      </c>
      <c r="M180" s="183">
        <f>G180*(1+L180/100)</f>
        <v>0</v>
      </c>
      <c r="N180" s="183">
        <v>0</v>
      </c>
      <c r="O180" s="183">
        <f>ROUND(E180*N180,2)</f>
        <v>0</v>
      </c>
      <c r="P180" s="183">
        <v>0</v>
      </c>
      <c r="Q180" s="183">
        <f>ROUND(E180*P180,2)</f>
        <v>0</v>
      </c>
      <c r="R180" s="183" t="s">
        <v>377</v>
      </c>
      <c r="S180" s="184" t="s">
        <v>159</v>
      </c>
      <c r="T180" s="161">
        <v>0.114</v>
      </c>
      <c r="U180" s="161">
        <f>ROUND(E180*T180,2)</f>
        <v>14.82</v>
      </c>
      <c r="V180" s="161"/>
      <c r="W180" s="152"/>
      <c r="X180" s="152"/>
      <c r="Y180" s="152"/>
      <c r="Z180" s="152"/>
      <c r="AA180" s="152"/>
      <c r="AB180" s="152"/>
      <c r="AC180" s="152"/>
      <c r="AD180" s="152"/>
      <c r="AE180" s="152"/>
      <c r="AF180" s="152" t="s">
        <v>183</v>
      </c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</row>
    <row r="181" spans="1:59" outlineLevel="1" x14ac:dyDescent="0.2">
      <c r="A181" s="171">
        <v>63</v>
      </c>
      <c r="B181" s="172" t="s">
        <v>383</v>
      </c>
      <c r="C181" s="189" t="s">
        <v>384</v>
      </c>
      <c r="D181" s="173" t="s">
        <v>197</v>
      </c>
      <c r="E181" s="174">
        <v>40</v>
      </c>
      <c r="F181" s="175"/>
      <c r="G181" s="176">
        <f>ROUND(E181*F181,2)</f>
        <v>0</v>
      </c>
      <c r="H181" s="175"/>
      <c r="I181" s="176">
        <f>ROUND(E181*H181,2)</f>
        <v>0</v>
      </c>
      <c r="J181" s="175"/>
      <c r="K181" s="176">
        <f>ROUND(E181*J181,2)</f>
        <v>0</v>
      </c>
      <c r="L181" s="176">
        <v>21</v>
      </c>
      <c r="M181" s="176">
        <f>G181*(1+L181/100)</f>
        <v>0</v>
      </c>
      <c r="N181" s="176">
        <v>1.2099999999999999E-3</v>
      </c>
      <c r="O181" s="176">
        <f>ROUND(E181*N181,2)</f>
        <v>0.05</v>
      </c>
      <c r="P181" s="176">
        <v>0</v>
      </c>
      <c r="Q181" s="176">
        <f>ROUND(E181*P181,2)</f>
        <v>0</v>
      </c>
      <c r="R181" s="176" t="s">
        <v>377</v>
      </c>
      <c r="S181" s="177" t="s">
        <v>159</v>
      </c>
      <c r="T181" s="161">
        <v>0.17699999999999999</v>
      </c>
      <c r="U181" s="161">
        <f>ROUND(E181*T181,2)</f>
        <v>7.08</v>
      </c>
      <c r="V181" s="161"/>
      <c r="W181" s="152"/>
      <c r="X181" s="152"/>
      <c r="Y181" s="152"/>
      <c r="Z181" s="152"/>
      <c r="AA181" s="152"/>
      <c r="AB181" s="152"/>
      <c r="AC181" s="152"/>
      <c r="AD181" s="152"/>
      <c r="AE181" s="152"/>
      <c r="AF181" s="152" t="s">
        <v>154</v>
      </c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</row>
    <row r="182" spans="1:59" outlineLevel="1" x14ac:dyDescent="0.2">
      <c r="A182" s="159"/>
      <c r="B182" s="160"/>
      <c r="C182" s="190" t="s">
        <v>385</v>
      </c>
      <c r="D182" s="162"/>
      <c r="E182" s="163">
        <v>40</v>
      </c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52"/>
      <c r="X182" s="152"/>
      <c r="Y182" s="152"/>
      <c r="Z182" s="152"/>
      <c r="AA182" s="152"/>
      <c r="AB182" s="152"/>
      <c r="AC182" s="152"/>
      <c r="AD182" s="152"/>
      <c r="AE182" s="152"/>
      <c r="AF182" s="152" t="s">
        <v>163</v>
      </c>
      <c r="AG182" s="152">
        <v>0</v>
      </c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</row>
    <row r="183" spans="1:59" outlineLevel="1" x14ac:dyDescent="0.2">
      <c r="A183" s="178">
        <v>64</v>
      </c>
      <c r="B183" s="179" t="s">
        <v>386</v>
      </c>
      <c r="C183" s="188" t="s">
        <v>387</v>
      </c>
      <c r="D183" s="180" t="s">
        <v>295</v>
      </c>
      <c r="E183" s="181">
        <v>15</v>
      </c>
      <c r="F183" s="182"/>
      <c r="G183" s="183">
        <f>ROUND(E183*F183,2)</f>
        <v>0</v>
      </c>
      <c r="H183" s="182"/>
      <c r="I183" s="183">
        <f>ROUND(E183*H183,2)</f>
        <v>0</v>
      </c>
      <c r="J183" s="182"/>
      <c r="K183" s="183">
        <f>ROUND(E183*J183,2)</f>
        <v>0</v>
      </c>
      <c r="L183" s="183">
        <v>21</v>
      </c>
      <c r="M183" s="183">
        <f>G183*(1+L183/100)</f>
        <v>0</v>
      </c>
      <c r="N183" s="183">
        <v>0</v>
      </c>
      <c r="O183" s="183">
        <f>ROUND(E183*N183,2)</f>
        <v>0</v>
      </c>
      <c r="P183" s="183">
        <v>0</v>
      </c>
      <c r="Q183" s="183">
        <f>ROUND(E183*P183,2)</f>
        <v>0</v>
      </c>
      <c r="R183" s="183"/>
      <c r="S183" s="184" t="s">
        <v>150</v>
      </c>
      <c r="T183" s="161">
        <v>0</v>
      </c>
      <c r="U183" s="161">
        <f>ROUND(E183*T183,2)</f>
        <v>0</v>
      </c>
      <c r="V183" s="161"/>
      <c r="W183" s="152"/>
      <c r="X183" s="152"/>
      <c r="Y183" s="152"/>
      <c r="Z183" s="152"/>
      <c r="AA183" s="152"/>
      <c r="AB183" s="152"/>
      <c r="AC183" s="152"/>
      <c r="AD183" s="152"/>
      <c r="AE183" s="152"/>
      <c r="AF183" s="152" t="s">
        <v>154</v>
      </c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</row>
    <row r="184" spans="1:59" outlineLevel="1" x14ac:dyDescent="0.2">
      <c r="A184" s="171">
        <v>65</v>
      </c>
      <c r="B184" s="172" t="s">
        <v>388</v>
      </c>
      <c r="C184" s="189" t="s">
        <v>389</v>
      </c>
      <c r="D184" s="173" t="s">
        <v>295</v>
      </c>
      <c r="E184" s="174">
        <v>225</v>
      </c>
      <c r="F184" s="175"/>
      <c r="G184" s="176">
        <f>ROUND(E184*F184,2)</f>
        <v>0</v>
      </c>
      <c r="H184" s="175"/>
      <c r="I184" s="176">
        <f>ROUND(E184*H184,2)</f>
        <v>0</v>
      </c>
      <c r="J184" s="175"/>
      <c r="K184" s="176">
        <f>ROUND(E184*J184,2)</f>
        <v>0</v>
      </c>
      <c r="L184" s="176">
        <v>21</v>
      </c>
      <c r="M184" s="176">
        <f>G184*(1+L184/100)</f>
        <v>0</v>
      </c>
      <c r="N184" s="176">
        <v>0</v>
      </c>
      <c r="O184" s="176">
        <f>ROUND(E184*N184,2)</f>
        <v>0</v>
      </c>
      <c r="P184" s="176">
        <v>0</v>
      </c>
      <c r="Q184" s="176">
        <f>ROUND(E184*P184,2)</f>
        <v>0</v>
      </c>
      <c r="R184" s="176"/>
      <c r="S184" s="177" t="s">
        <v>150</v>
      </c>
      <c r="T184" s="161">
        <v>0</v>
      </c>
      <c r="U184" s="161">
        <f>ROUND(E184*T184,2)</f>
        <v>0</v>
      </c>
      <c r="V184" s="161"/>
      <c r="W184" s="152"/>
      <c r="X184" s="152"/>
      <c r="Y184" s="152"/>
      <c r="Z184" s="152"/>
      <c r="AA184" s="152"/>
      <c r="AB184" s="152"/>
      <c r="AC184" s="152"/>
      <c r="AD184" s="152"/>
      <c r="AE184" s="152"/>
      <c r="AF184" s="152" t="s">
        <v>154</v>
      </c>
      <c r="AG184" s="152"/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</row>
    <row r="185" spans="1:59" outlineLevel="1" x14ac:dyDescent="0.2">
      <c r="A185" s="159"/>
      <c r="B185" s="160"/>
      <c r="C185" s="190" t="s">
        <v>390</v>
      </c>
      <c r="D185" s="162"/>
      <c r="E185" s="163">
        <v>225</v>
      </c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52"/>
      <c r="X185" s="152"/>
      <c r="Y185" s="152"/>
      <c r="Z185" s="152"/>
      <c r="AA185" s="152"/>
      <c r="AB185" s="152"/>
      <c r="AC185" s="152"/>
      <c r="AD185" s="152"/>
      <c r="AE185" s="152"/>
      <c r="AF185" s="152" t="s">
        <v>163</v>
      </c>
      <c r="AG185" s="152">
        <v>0</v>
      </c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</row>
    <row r="186" spans="1:59" outlineLevel="1" x14ac:dyDescent="0.2">
      <c r="A186" s="178">
        <v>66</v>
      </c>
      <c r="B186" s="179" t="s">
        <v>391</v>
      </c>
      <c r="C186" s="188" t="s">
        <v>392</v>
      </c>
      <c r="D186" s="180" t="s">
        <v>295</v>
      </c>
      <c r="E186" s="181">
        <v>15</v>
      </c>
      <c r="F186" s="182"/>
      <c r="G186" s="183">
        <f>ROUND(E186*F186,2)</f>
        <v>0</v>
      </c>
      <c r="H186" s="182"/>
      <c r="I186" s="183">
        <f>ROUND(E186*H186,2)</f>
        <v>0</v>
      </c>
      <c r="J186" s="182"/>
      <c r="K186" s="183">
        <f>ROUND(E186*J186,2)</f>
        <v>0</v>
      </c>
      <c r="L186" s="183">
        <v>21</v>
      </c>
      <c r="M186" s="183">
        <f>G186*(1+L186/100)</f>
        <v>0</v>
      </c>
      <c r="N186" s="183">
        <v>0</v>
      </c>
      <c r="O186" s="183">
        <f>ROUND(E186*N186,2)</f>
        <v>0</v>
      </c>
      <c r="P186" s="183">
        <v>0</v>
      </c>
      <c r="Q186" s="183">
        <f>ROUND(E186*P186,2)</f>
        <v>0</v>
      </c>
      <c r="R186" s="183"/>
      <c r="S186" s="184" t="s">
        <v>150</v>
      </c>
      <c r="T186" s="161">
        <v>0</v>
      </c>
      <c r="U186" s="161">
        <f>ROUND(E186*T186,2)</f>
        <v>0</v>
      </c>
      <c r="V186" s="161"/>
      <c r="W186" s="152"/>
      <c r="X186" s="152"/>
      <c r="Y186" s="152"/>
      <c r="Z186" s="152"/>
      <c r="AA186" s="152"/>
      <c r="AB186" s="152"/>
      <c r="AC186" s="152"/>
      <c r="AD186" s="152"/>
      <c r="AE186" s="152"/>
      <c r="AF186" s="152" t="s">
        <v>154</v>
      </c>
      <c r="AG186" s="152"/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</row>
    <row r="187" spans="1:59" outlineLevel="1" x14ac:dyDescent="0.2">
      <c r="A187" s="178">
        <v>67</v>
      </c>
      <c r="B187" s="179" t="s">
        <v>393</v>
      </c>
      <c r="C187" s="188" t="s">
        <v>394</v>
      </c>
      <c r="D187" s="180" t="s">
        <v>149</v>
      </c>
      <c r="E187" s="181">
        <v>1</v>
      </c>
      <c r="F187" s="182"/>
      <c r="G187" s="183">
        <f>ROUND(E187*F187,2)</f>
        <v>0</v>
      </c>
      <c r="H187" s="182"/>
      <c r="I187" s="183">
        <f>ROUND(E187*H187,2)</f>
        <v>0</v>
      </c>
      <c r="J187" s="182"/>
      <c r="K187" s="183">
        <f>ROUND(E187*J187,2)</f>
        <v>0</v>
      </c>
      <c r="L187" s="183">
        <v>21</v>
      </c>
      <c r="M187" s="183">
        <f>G187*(1+L187/100)</f>
        <v>0</v>
      </c>
      <c r="N187" s="183">
        <v>0</v>
      </c>
      <c r="O187" s="183">
        <f>ROUND(E187*N187,2)</f>
        <v>0</v>
      </c>
      <c r="P187" s="183">
        <v>0</v>
      </c>
      <c r="Q187" s="183">
        <f>ROUND(E187*P187,2)</f>
        <v>0</v>
      </c>
      <c r="R187" s="183"/>
      <c r="S187" s="184" t="s">
        <v>150</v>
      </c>
      <c r="T187" s="161">
        <v>0</v>
      </c>
      <c r="U187" s="161">
        <f>ROUND(E187*T187,2)</f>
        <v>0</v>
      </c>
      <c r="V187" s="161"/>
      <c r="W187" s="152"/>
      <c r="X187" s="152"/>
      <c r="Y187" s="152"/>
      <c r="Z187" s="152"/>
      <c r="AA187" s="152"/>
      <c r="AB187" s="152"/>
      <c r="AC187" s="152"/>
      <c r="AD187" s="152"/>
      <c r="AE187" s="152"/>
      <c r="AF187" s="152" t="s">
        <v>183</v>
      </c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</row>
    <row r="188" spans="1:59" x14ac:dyDescent="0.2">
      <c r="A188" s="165" t="s">
        <v>145</v>
      </c>
      <c r="B188" s="166" t="s">
        <v>86</v>
      </c>
      <c r="C188" s="187" t="s">
        <v>87</v>
      </c>
      <c r="D188" s="167"/>
      <c r="E188" s="168"/>
      <c r="F188" s="169"/>
      <c r="G188" s="169">
        <f>SUMIF(AF189:AF191,"&lt;&gt;NOR",G189:G191)</f>
        <v>0</v>
      </c>
      <c r="H188" s="169"/>
      <c r="I188" s="169">
        <f>SUM(I189:I191)</f>
        <v>0</v>
      </c>
      <c r="J188" s="169"/>
      <c r="K188" s="169">
        <f>SUM(K189:K191)</f>
        <v>0</v>
      </c>
      <c r="L188" s="169"/>
      <c r="M188" s="169">
        <f>SUM(M189:M191)</f>
        <v>0</v>
      </c>
      <c r="N188" s="169"/>
      <c r="O188" s="169">
        <f>SUM(O189:O191)</f>
        <v>0</v>
      </c>
      <c r="P188" s="169"/>
      <c r="Q188" s="169">
        <f>SUM(Q189:Q191)</f>
        <v>0</v>
      </c>
      <c r="R188" s="169"/>
      <c r="S188" s="170"/>
      <c r="T188" s="164"/>
      <c r="U188" s="164">
        <f>SUM(U189:U191)</f>
        <v>57.3</v>
      </c>
      <c r="V188" s="164"/>
      <c r="AF188" t="s">
        <v>146</v>
      </c>
    </row>
    <row r="189" spans="1:59" ht="33.75" outlineLevel="1" x14ac:dyDescent="0.2">
      <c r="A189" s="178">
        <v>68</v>
      </c>
      <c r="B189" s="179" t="s">
        <v>395</v>
      </c>
      <c r="C189" s="188" t="s">
        <v>673</v>
      </c>
      <c r="D189" s="180" t="s">
        <v>197</v>
      </c>
      <c r="E189" s="181">
        <v>100</v>
      </c>
      <c r="F189" s="182"/>
      <c r="G189" s="183">
        <f>ROUND(E189*F189,2)</f>
        <v>0</v>
      </c>
      <c r="H189" s="182"/>
      <c r="I189" s="183">
        <f>ROUND(E189*H189,2)</f>
        <v>0</v>
      </c>
      <c r="J189" s="182"/>
      <c r="K189" s="183">
        <f>ROUND(E189*J189,2)</f>
        <v>0</v>
      </c>
      <c r="L189" s="183">
        <v>21</v>
      </c>
      <c r="M189" s="183">
        <f>G189*(1+L189/100)</f>
        <v>0</v>
      </c>
      <c r="N189" s="183">
        <v>4.0000000000000003E-5</v>
      </c>
      <c r="O189" s="183">
        <f>ROUND(E189*N189,2)</f>
        <v>0</v>
      </c>
      <c r="P189" s="183">
        <v>0</v>
      </c>
      <c r="Q189" s="183">
        <f>ROUND(E189*P189,2)</f>
        <v>0</v>
      </c>
      <c r="R189" s="183" t="s">
        <v>206</v>
      </c>
      <c r="S189" s="184" t="s">
        <v>159</v>
      </c>
      <c r="T189" s="161">
        <v>0.308</v>
      </c>
      <c r="U189" s="161">
        <f>ROUND(E189*T189,2)</f>
        <v>30.8</v>
      </c>
      <c r="V189" s="161"/>
      <c r="W189" s="152"/>
      <c r="X189" s="152"/>
      <c r="Y189" s="152"/>
      <c r="Z189" s="152"/>
      <c r="AA189" s="152"/>
      <c r="AB189" s="152"/>
      <c r="AC189" s="152"/>
      <c r="AD189" s="152"/>
      <c r="AE189" s="152"/>
      <c r="AF189" s="152" t="s">
        <v>154</v>
      </c>
      <c r="AG189" s="152"/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</row>
    <row r="190" spans="1:59" ht="22.5" outlineLevel="1" x14ac:dyDescent="0.2">
      <c r="A190" s="178">
        <v>69</v>
      </c>
      <c r="B190" s="179" t="s">
        <v>396</v>
      </c>
      <c r="C190" s="188" t="s">
        <v>397</v>
      </c>
      <c r="D190" s="180" t="s">
        <v>314</v>
      </c>
      <c r="E190" s="181">
        <v>20</v>
      </c>
      <c r="F190" s="182"/>
      <c r="G190" s="183">
        <f>ROUND(E190*F190,2)</f>
        <v>0</v>
      </c>
      <c r="H190" s="182"/>
      <c r="I190" s="183">
        <f>ROUND(E190*H190,2)</f>
        <v>0</v>
      </c>
      <c r="J190" s="182"/>
      <c r="K190" s="183">
        <f>ROUND(E190*J190,2)</f>
        <v>0</v>
      </c>
      <c r="L190" s="183">
        <v>21</v>
      </c>
      <c r="M190" s="183">
        <f>G190*(1+L190/100)</f>
        <v>0</v>
      </c>
      <c r="N190" s="183">
        <v>0</v>
      </c>
      <c r="O190" s="183">
        <f>ROUND(E190*N190,2)</f>
        <v>0</v>
      </c>
      <c r="P190" s="183">
        <v>0</v>
      </c>
      <c r="Q190" s="183">
        <f>ROUND(E190*P190,2)</f>
        <v>0</v>
      </c>
      <c r="R190" s="183" t="s">
        <v>248</v>
      </c>
      <c r="S190" s="184" t="s">
        <v>159</v>
      </c>
      <c r="T190" s="161">
        <v>0.125</v>
      </c>
      <c r="U190" s="161">
        <f>ROUND(E190*T190,2)</f>
        <v>2.5</v>
      </c>
      <c r="V190" s="161"/>
      <c r="W190" s="152"/>
      <c r="X190" s="152"/>
      <c r="Y190" s="152"/>
      <c r="Z190" s="152"/>
      <c r="AA190" s="152"/>
      <c r="AB190" s="152"/>
      <c r="AC190" s="152"/>
      <c r="AD190" s="152"/>
      <c r="AE190" s="152"/>
      <c r="AF190" s="152" t="s">
        <v>183</v>
      </c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</row>
    <row r="191" spans="1:59" outlineLevel="1" x14ac:dyDescent="0.2">
      <c r="A191" s="178">
        <v>70</v>
      </c>
      <c r="B191" s="179" t="s">
        <v>398</v>
      </c>
      <c r="C191" s="188" t="s">
        <v>399</v>
      </c>
      <c r="D191" s="180" t="s">
        <v>400</v>
      </c>
      <c r="E191" s="181">
        <v>24</v>
      </c>
      <c r="F191" s="182"/>
      <c r="G191" s="183">
        <f>ROUND(E191*F191,2)</f>
        <v>0</v>
      </c>
      <c r="H191" s="182"/>
      <c r="I191" s="183">
        <f>ROUND(E191*H191,2)</f>
        <v>0</v>
      </c>
      <c r="J191" s="182"/>
      <c r="K191" s="183">
        <f>ROUND(E191*J191,2)</f>
        <v>0</v>
      </c>
      <c r="L191" s="183">
        <v>21</v>
      </c>
      <c r="M191" s="183">
        <f>G191*(1+L191/100)</f>
        <v>0</v>
      </c>
      <c r="N191" s="183">
        <v>0</v>
      </c>
      <c r="O191" s="183">
        <f>ROUND(E191*N191,2)</f>
        <v>0</v>
      </c>
      <c r="P191" s="183">
        <v>0</v>
      </c>
      <c r="Q191" s="183">
        <f>ROUND(E191*P191,2)</f>
        <v>0</v>
      </c>
      <c r="R191" s="183" t="s">
        <v>401</v>
      </c>
      <c r="S191" s="184" t="s">
        <v>159</v>
      </c>
      <c r="T191" s="161">
        <v>1</v>
      </c>
      <c r="U191" s="161">
        <f>ROUND(E191*T191,2)</f>
        <v>24</v>
      </c>
      <c r="V191" s="161"/>
      <c r="W191" s="152"/>
      <c r="X191" s="152"/>
      <c r="Y191" s="152"/>
      <c r="Z191" s="152"/>
      <c r="AA191" s="152"/>
      <c r="AB191" s="152"/>
      <c r="AC191" s="152"/>
      <c r="AD191" s="152"/>
      <c r="AE191" s="152"/>
      <c r="AF191" s="152" t="s">
        <v>402</v>
      </c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</row>
    <row r="192" spans="1:59" x14ac:dyDescent="0.2">
      <c r="A192" s="165" t="s">
        <v>145</v>
      </c>
      <c r="B192" s="166" t="s">
        <v>88</v>
      </c>
      <c r="C192" s="187" t="s">
        <v>89</v>
      </c>
      <c r="D192" s="167"/>
      <c r="E192" s="168"/>
      <c r="F192" s="169"/>
      <c r="G192" s="169">
        <f>SUMIF(AF193:AF229,"&lt;&gt;NOR",G193:G229)</f>
        <v>0</v>
      </c>
      <c r="H192" s="169"/>
      <c r="I192" s="169">
        <f>SUM(I193:I229)</f>
        <v>0</v>
      </c>
      <c r="J192" s="169"/>
      <c r="K192" s="169">
        <f>SUM(K193:K229)</f>
        <v>0</v>
      </c>
      <c r="L192" s="169"/>
      <c r="M192" s="169">
        <f>SUM(M193:M229)</f>
        <v>0</v>
      </c>
      <c r="N192" s="169"/>
      <c r="O192" s="169">
        <f>SUM(O193:O229)</f>
        <v>0.02</v>
      </c>
      <c r="P192" s="169"/>
      <c r="Q192" s="169">
        <f>SUM(Q193:Q229)</f>
        <v>7.3899999999999988</v>
      </c>
      <c r="R192" s="169"/>
      <c r="S192" s="170"/>
      <c r="T192" s="164"/>
      <c r="U192" s="164">
        <f>SUM(U193:U229)</f>
        <v>55.580000000000005</v>
      </c>
      <c r="V192" s="164"/>
      <c r="AF192" t="s">
        <v>146</v>
      </c>
    </row>
    <row r="193" spans="1:59" ht="22.5" outlineLevel="1" x14ac:dyDescent="0.2">
      <c r="A193" s="171">
        <v>71</v>
      </c>
      <c r="B193" s="172" t="s">
        <v>403</v>
      </c>
      <c r="C193" s="189" t="s">
        <v>404</v>
      </c>
      <c r="D193" s="173" t="s">
        <v>157</v>
      </c>
      <c r="E193" s="174">
        <v>0.25</v>
      </c>
      <c r="F193" s="175"/>
      <c r="G193" s="176">
        <f>ROUND(E193*F193,2)</f>
        <v>0</v>
      </c>
      <c r="H193" s="175"/>
      <c r="I193" s="176">
        <f>ROUND(E193*H193,2)</f>
        <v>0</v>
      </c>
      <c r="J193" s="175"/>
      <c r="K193" s="176">
        <f>ROUND(E193*J193,2)</f>
        <v>0</v>
      </c>
      <c r="L193" s="176">
        <v>21</v>
      </c>
      <c r="M193" s="176">
        <f>G193*(1+L193/100)</f>
        <v>0</v>
      </c>
      <c r="N193" s="176">
        <v>0</v>
      </c>
      <c r="O193" s="176">
        <f>ROUND(E193*N193,2)</f>
        <v>0</v>
      </c>
      <c r="P193" s="176">
        <v>0</v>
      </c>
      <c r="Q193" s="176">
        <f>ROUND(E193*P193,2)</f>
        <v>0</v>
      </c>
      <c r="R193" s="176" t="s">
        <v>158</v>
      </c>
      <c r="S193" s="177" t="s">
        <v>159</v>
      </c>
      <c r="T193" s="161">
        <v>4.4450000000000003</v>
      </c>
      <c r="U193" s="161">
        <f>ROUND(E193*T193,2)</f>
        <v>1.1100000000000001</v>
      </c>
      <c r="V193" s="161"/>
      <c r="W193" s="152"/>
      <c r="X193" s="152"/>
      <c r="Y193" s="152"/>
      <c r="Z193" s="152"/>
      <c r="AA193" s="152"/>
      <c r="AB193" s="152"/>
      <c r="AC193" s="152"/>
      <c r="AD193" s="152"/>
      <c r="AE193" s="152"/>
      <c r="AF193" s="152" t="s">
        <v>154</v>
      </c>
      <c r="AG193" s="152"/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</row>
    <row r="194" spans="1:59" outlineLevel="1" x14ac:dyDescent="0.2">
      <c r="A194" s="159"/>
      <c r="B194" s="160"/>
      <c r="C194" s="241" t="s">
        <v>405</v>
      </c>
      <c r="D194" s="242"/>
      <c r="E194" s="242"/>
      <c r="F194" s="242"/>
      <c r="G194" s="242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52"/>
      <c r="X194" s="152"/>
      <c r="Y194" s="152"/>
      <c r="Z194" s="152"/>
      <c r="AA194" s="152"/>
      <c r="AB194" s="152"/>
      <c r="AC194" s="152"/>
      <c r="AD194" s="152"/>
      <c r="AE194" s="152"/>
      <c r="AF194" s="152" t="s">
        <v>161</v>
      </c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</row>
    <row r="195" spans="1:59" outlineLevel="1" x14ac:dyDescent="0.2">
      <c r="A195" s="159"/>
      <c r="B195" s="160"/>
      <c r="C195" s="190" t="s">
        <v>406</v>
      </c>
      <c r="D195" s="162"/>
      <c r="E195" s="163">
        <v>0.25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52"/>
      <c r="X195" s="152"/>
      <c r="Y195" s="152"/>
      <c r="Z195" s="152"/>
      <c r="AA195" s="152"/>
      <c r="AB195" s="152"/>
      <c r="AC195" s="152"/>
      <c r="AD195" s="152"/>
      <c r="AE195" s="152"/>
      <c r="AF195" s="152" t="s">
        <v>163</v>
      </c>
      <c r="AG195" s="152">
        <v>0</v>
      </c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</row>
    <row r="196" spans="1:59" ht="22.5" outlineLevel="1" x14ac:dyDescent="0.2">
      <c r="A196" s="171">
        <v>72</v>
      </c>
      <c r="B196" s="172" t="s">
        <v>407</v>
      </c>
      <c r="C196" s="189" t="s">
        <v>408</v>
      </c>
      <c r="D196" s="173" t="s">
        <v>157</v>
      </c>
      <c r="E196" s="174">
        <v>0.3</v>
      </c>
      <c r="F196" s="175"/>
      <c r="G196" s="176">
        <f>ROUND(E196*F196,2)</f>
        <v>0</v>
      </c>
      <c r="H196" s="175"/>
      <c r="I196" s="176">
        <f>ROUND(E196*H196,2)</f>
        <v>0</v>
      </c>
      <c r="J196" s="175"/>
      <c r="K196" s="176">
        <f>ROUND(E196*J196,2)</f>
        <v>0</v>
      </c>
      <c r="L196" s="176">
        <v>21</v>
      </c>
      <c r="M196" s="176">
        <f>G196*(1+L196/100)</f>
        <v>0</v>
      </c>
      <c r="N196" s="176">
        <v>0</v>
      </c>
      <c r="O196" s="176">
        <f>ROUND(E196*N196,2)</f>
        <v>0</v>
      </c>
      <c r="P196" s="176">
        <v>0</v>
      </c>
      <c r="Q196" s="176">
        <f>ROUND(E196*P196,2)</f>
        <v>0</v>
      </c>
      <c r="R196" s="176" t="s">
        <v>158</v>
      </c>
      <c r="S196" s="177" t="s">
        <v>159</v>
      </c>
      <c r="T196" s="161">
        <v>18.216000000000001</v>
      </c>
      <c r="U196" s="161">
        <f>ROUND(E196*T196,2)</f>
        <v>5.46</v>
      </c>
      <c r="V196" s="161"/>
      <c r="W196" s="152"/>
      <c r="X196" s="152"/>
      <c r="Y196" s="152"/>
      <c r="Z196" s="152"/>
      <c r="AA196" s="152"/>
      <c r="AB196" s="152"/>
      <c r="AC196" s="152"/>
      <c r="AD196" s="152"/>
      <c r="AE196" s="152"/>
      <c r="AF196" s="152" t="s">
        <v>154</v>
      </c>
      <c r="AG196" s="152"/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</row>
    <row r="197" spans="1:59" outlineLevel="1" x14ac:dyDescent="0.2">
      <c r="A197" s="159"/>
      <c r="B197" s="160"/>
      <c r="C197" s="241" t="s">
        <v>405</v>
      </c>
      <c r="D197" s="242"/>
      <c r="E197" s="242"/>
      <c r="F197" s="242"/>
      <c r="G197" s="242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52"/>
      <c r="X197" s="152"/>
      <c r="Y197" s="152"/>
      <c r="Z197" s="152"/>
      <c r="AA197" s="152"/>
      <c r="AB197" s="152"/>
      <c r="AC197" s="152"/>
      <c r="AD197" s="152"/>
      <c r="AE197" s="152"/>
      <c r="AF197" s="152" t="s">
        <v>161</v>
      </c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</row>
    <row r="198" spans="1:59" outlineLevel="1" x14ac:dyDescent="0.2">
      <c r="A198" s="159"/>
      <c r="B198" s="160"/>
      <c r="C198" s="190" t="s">
        <v>409</v>
      </c>
      <c r="D198" s="162"/>
      <c r="E198" s="163">
        <v>0.3</v>
      </c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52"/>
      <c r="X198" s="152"/>
      <c r="Y198" s="152"/>
      <c r="Z198" s="152"/>
      <c r="AA198" s="152"/>
      <c r="AB198" s="152"/>
      <c r="AC198" s="152"/>
      <c r="AD198" s="152"/>
      <c r="AE198" s="152"/>
      <c r="AF198" s="152" t="s">
        <v>163</v>
      </c>
      <c r="AG198" s="152">
        <v>0</v>
      </c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</row>
    <row r="199" spans="1:59" outlineLevel="1" x14ac:dyDescent="0.2">
      <c r="A199" s="171">
        <v>73</v>
      </c>
      <c r="B199" s="172" t="s">
        <v>410</v>
      </c>
      <c r="C199" s="189" t="s">
        <v>411</v>
      </c>
      <c r="D199" s="173" t="s">
        <v>295</v>
      </c>
      <c r="E199" s="174">
        <v>6.83</v>
      </c>
      <c r="F199" s="175"/>
      <c r="G199" s="176">
        <f>ROUND(E199*F199,2)</f>
        <v>0</v>
      </c>
      <c r="H199" s="175"/>
      <c r="I199" s="176">
        <f>ROUND(E199*H199,2)</f>
        <v>0</v>
      </c>
      <c r="J199" s="175"/>
      <c r="K199" s="176">
        <f>ROUND(E199*J199,2)</f>
        <v>0</v>
      </c>
      <c r="L199" s="176">
        <v>21</v>
      </c>
      <c r="M199" s="176">
        <f>G199*(1+L199/100)</f>
        <v>0</v>
      </c>
      <c r="N199" s="176">
        <v>0</v>
      </c>
      <c r="O199" s="176">
        <f>ROUND(E199*N199,2)</f>
        <v>0</v>
      </c>
      <c r="P199" s="176">
        <v>0</v>
      </c>
      <c r="Q199" s="176">
        <f>ROUND(E199*P199,2)</f>
        <v>0</v>
      </c>
      <c r="R199" s="176" t="s">
        <v>290</v>
      </c>
      <c r="S199" s="177" t="s">
        <v>159</v>
      </c>
      <c r="T199" s="161">
        <v>7.3999999999999996E-2</v>
      </c>
      <c r="U199" s="161">
        <f>ROUND(E199*T199,2)</f>
        <v>0.51</v>
      </c>
      <c r="V199" s="161"/>
      <c r="W199" s="152"/>
      <c r="X199" s="152"/>
      <c r="Y199" s="152"/>
      <c r="Z199" s="152"/>
      <c r="AA199" s="152"/>
      <c r="AB199" s="152"/>
      <c r="AC199" s="152"/>
      <c r="AD199" s="152"/>
      <c r="AE199" s="152"/>
      <c r="AF199" s="152" t="s">
        <v>183</v>
      </c>
      <c r="AG199" s="152"/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</row>
    <row r="200" spans="1:59" outlineLevel="1" x14ac:dyDescent="0.2">
      <c r="A200" s="159"/>
      <c r="B200" s="160"/>
      <c r="C200" s="241" t="s">
        <v>412</v>
      </c>
      <c r="D200" s="242"/>
      <c r="E200" s="242"/>
      <c r="F200" s="242"/>
      <c r="G200" s="242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61"/>
      <c r="U200" s="161"/>
      <c r="V200" s="161"/>
      <c r="W200" s="152"/>
      <c r="X200" s="152"/>
      <c r="Y200" s="152"/>
      <c r="Z200" s="152"/>
      <c r="AA200" s="152"/>
      <c r="AB200" s="152"/>
      <c r="AC200" s="152"/>
      <c r="AD200" s="152"/>
      <c r="AE200" s="152"/>
      <c r="AF200" s="152" t="s">
        <v>161</v>
      </c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</row>
    <row r="201" spans="1:59" outlineLevel="1" x14ac:dyDescent="0.2">
      <c r="A201" s="159"/>
      <c r="B201" s="160"/>
      <c r="C201" s="190" t="s">
        <v>413</v>
      </c>
      <c r="D201" s="162"/>
      <c r="E201" s="163">
        <v>6.83</v>
      </c>
      <c r="F201" s="161"/>
      <c r="G201" s="161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1"/>
      <c r="U201" s="161"/>
      <c r="V201" s="161"/>
      <c r="W201" s="152"/>
      <c r="X201" s="152"/>
      <c r="Y201" s="152"/>
      <c r="Z201" s="152"/>
      <c r="AA201" s="152"/>
      <c r="AB201" s="152"/>
      <c r="AC201" s="152"/>
      <c r="AD201" s="152"/>
      <c r="AE201" s="152"/>
      <c r="AF201" s="152" t="s">
        <v>163</v>
      </c>
      <c r="AG201" s="152">
        <v>0</v>
      </c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</row>
    <row r="202" spans="1:59" ht="22.5" outlineLevel="1" x14ac:dyDescent="0.2">
      <c r="A202" s="171">
        <v>74</v>
      </c>
      <c r="B202" s="172" t="s">
        <v>414</v>
      </c>
      <c r="C202" s="189" t="s">
        <v>415</v>
      </c>
      <c r="D202" s="173" t="s">
        <v>197</v>
      </c>
      <c r="E202" s="174">
        <v>15.185</v>
      </c>
      <c r="F202" s="175"/>
      <c r="G202" s="176">
        <f>ROUND(E202*F202,2)</f>
        <v>0</v>
      </c>
      <c r="H202" s="175"/>
      <c r="I202" s="176">
        <f>ROUND(E202*H202,2)</f>
        <v>0</v>
      </c>
      <c r="J202" s="175"/>
      <c r="K202" s="176">
        <f>ROUND(E202*J202,2)</f>
        <v>0</v>
      </c>
      <c r="L202" s="176">
        <v>21</v>
      </c>
      <c r="M202" s="176">
        <f>G202*(1+L202/100)</f>
        <v>0</v>
      </c>
      <c r="N202" s="176">
        <v>6.7000000000000002E-4</v>
      </c>
      <c r="O202" s="176">
        <f>ROUND(E202*N202,2)</f>
        <v>0.01</v>
      </c>
      <c r="P202" s="176">
        <v>0.13100000000000001</v>
      </c>
      <c r="Q202" s="176">
        <f>ROUND(E202*P202,2)</f>
        <v>1.99</v>
      </c>
      <c r="R202" s="176" t="s">
        <v>416</v>
      </c>
      <c r="S202" s="177" t="s">
        <v>159</v>
      </c>
      <c r="T202" s="161">
        <v>0.20699999999999999</v>
      </c>
      <c r="U202" s="161">
        <f>ROUND(E202*T202,2)</f>
        <v>3.14</v>
      </c>
      <c r="V202" s="161"/>
      <c r="W202" s="152"/>
      <c r="X202" s="152"/>
      <c r="Y202" s="152"/>
      <c r="Z202" s="152"/>
      <c r="AA202" s="152"/>
      <c r="AB202" s="152"/>
      <c r="AC202" s="152"/>
      <c r="AD202" s="152"/>
      <c r="AE202" s="152"/>
      <c r="AF202" s="152" t="s">
        <v>183</v>
      </c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</row>
    <row r="203" spans="1:59" ht="22.5" outlineLevel="1" x14ac:dyDescent="0.2">
      <c r="A203" s="159"/>
      <c r="B203" s="160"/>
      <c r="C203" s="241" t="s">
        <v>417</v>
      </c>
      <c r="D203" s="242"/>
      <c r="E203" s="242"/>
      <c r="F203" s="242"/>
      <c r="G203" s="242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52"/>
      <c r="X203" s="152"/>
      <c r="Y203" s="152"/>
      <c r="Z203" s="152"/>
      <c r="AA203" s="152"/>
      <c r="AB203" s="152"/>
      <c r="AC203" s="152"/>
      <c r="AD203" s="152"/>
      <c r="AE203" s="152"/>
      <c r="AF203" s="152" t="s">
        <v>161</v>
      </c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85" t="str">
        <f>C203</f>
        <v>nebo vybourání otvorů průřezové plochy přes 4 m2 v příčkách, včetně pomocného lešení o výšce podlahy do 1900 mm a pro zatížení do 1,5 kPa  (150 kg/m2),</v>
      </c>
      <c r="BA203" s="152"/>
      <c r="BB203" s="152"/>
      <c r="BC203" s="152"/>
      <c r="BD203" s="152"/>
      <c r="BE203" s="152"/>
      <c r="BF203" s="152"/>
      <c r="BG203" s="152"/>
    </row>
    <row r="204" spans="1:59" outlineLevel="1" x14ac:dyDescent="0.2">
      <c r="A204" s="159"/>
      <c r="B204" s="160"/>
      <c r="C204" s="190" t="s">
        <v>418</v>
      </c>
      <c r="D204" s="162"/>
      <c r="E204" s="163">
        <v>5.125</v>
      </c>
      <c r="F204" s="161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52"/>
      <c r="X204" s="152"/>
      <c r="Y204" s="152"/>
      <c r="Z204" s="152"/>
      <c r="AA204" s="152"/>
      <c r="AB204" s="152"/>
      <c r="AC204" s="152"/>
      <c r="AD204" s="152"/>
      <c r="AE204" s="152"/>
      <c r="AF204" s="152" t="s">
        <v>163</v>
      </c>
      <c r="AG204" s="152">
        <v>0</v>
      </c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</row>
    <row r="205" spans="1:59" outlineLevel="1" x14ac:dyDescent="0.2">
      <c r="A205" s="159"/>
      <c r="B205" s="160"/>
      <c r="C205" s="190" t="s">
        <v>419</v>
      </c>
      <c r="D205" s="162"/>
      <c r="E205" s="163">
        <v>5.125</v>
      </c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52"/>
      <c r="X205" s="152"/>
      <c r="Y205" s="152"/>
      <c r="Z205" s="152"/>
      <c r="AA205" s="152"/>
      <c r="AB205" s="152"/>
      <c r="AC205" s="152"/>
      <c r="AD205" s="152"/>
      <c r="AE205" s="152"/>
      <c r="AF205" s="152" t="s">
        <v>163</v>
      </c>
      <c r="AG205" s="152">
        <v>0</v>
      </c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</row>
    <row r="206" spans="1:59" outlineLevel="1" x14ac:dyDescent="0.2">
      <c r="A206" s="159"/>
      <c r="B206" s="160"/>
      <c r="C206" s="190" t="s">
        <v>420</v>
      </c>
      <c r="D206" s="162"/>
      <c r="E206" s="163">
        <v>4.9349999999999996</v>
      </c>
      <c r="F206" s="161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52"/>
      <c r="X206" s="152"/>
      <c r="Y206" s="152"/>
      <c r="Z206" s="152"/>
      <c r="AA206" s="152"/>
      <c r="AB206" s="152"/>
      <c r="AC206" s="152"/>
      <c r="AD206" s="152"/>
      <c r="AE206" s="152"/>
      <c r="AF206" s="152" t="s">
        <v>163</v>
      </c>
      <c r="AG206" s="152">
        <v>0</v>
      </c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</row>
    <row r="207" spans="1:59" ht="22.5" outlineLevel="1" x14ac:dyDescent="0.2">
      <c r="A207" s="171">
        <v>75</v>
      </c>
      <c r="B207" s="172" t="s">
        <v>421</v>
      </c>
      <c r="C207" s="189" t="s">
        <v>422</v>
      </c>
      <c r="D207" s="173" t="s">
        <v>197</v>
      </c>
      <c r="E207" s="174">
        <v>2.8450000000000002</v>
      </c>
      <c r="F207" s="175"/>
      <c r="G207" s="176">
        <f>ROUND(E207*F207,2)</f>
        <v>0</v>
      </c>
      <c r="H207" s="175"/>
      <c r="I207" s="176">
        <f>ROUND(E207*H207,2)</f>
        <v>0</v>
      </c>
      <c r="J207" s="175"/>
      <c r="K207" s="176">
        <f>ROUND(E207*J207,2)</f>
        <v>0</v>
      </c>
      <c r="L207" s="176">
        <v>21</v>
      </c>
      <c r="M207" s="176">
        <f>G207*(1+L207/100)</f>
        <v>0</v>
      </c>
      <c r="N207" s="176">
        <v>6.7000000000000002E-4</v>
      </c>
      <c r="O207" s="176">
        <f>ROUND(E207*N207,2)</f>
        <v>0</v>
      </c>
      <c r="P207" s="176">
        <v>0.26100000000000001</v>
      </c>
      <c r="Q207" s="176">
        <f>ROUND(E207*P207,2)</f>
        <v>0.74</v>
      </c>
      <c r="R207" s="176" t="s">
        <v>416</v>
      </c>
      <c r="S207" s="177" t="s">
        <v>159</v>
      </c>
      <c r="T207" s="161">
        <v>0.25800000000000001</v>
      </c>
      <c r="U207" s="161">
        <f>ROUND(E207*T207,2)</f>
        <v>0.73</v>
      </c>
      <c r="V207" s="161"/>
      <c r="W207" s="152"/>
      <c r="X207" s="152"/>
      <c r="Y207" s="152"/>
      <c r="Z207" s="152"/>
      <c r="AA207" s="152"/>
      <c r="AB207" s="152"/>
      <c r="AC207" s="152"/>
      <c r="AD207" s="152"/>
      <c r="AE207" s="152"/>
      <c r="AF207" s="152" t="s">
        <v>183</v>
      </c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</row>
    <row r="208" spans="1:59" ht="22.5" outlineLevel="1" x14ac:dyDescent="0.2">
      <c r="A208" s="159"/>
      <c r="B208" s="160"/>
      <c r="C208" s="241" t="s">
        <v>417</v>
      </c>
      <c r="D208" s="242"/>
      <c r="E208" s="242"/>
      <c r="F208" s="242"/>
      <c r="G208" s="242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  <c r="U208" s="161"/>
      <c r="V208" s="161"/>
      <c r="W208" s="152"/>
      <c r="X208" s="152"/>
      <c r="Y208" s="152"/>
      <c r="Z208" s="152"/>
      <c r="AA208" s="152"/>
      <c r="AB208" s="152"/>
      <c r="AC208" s="152"/>
      <c r="AD208" s="152"/>
      <c r="AE208" s="152"/>
      <c r="AF208" s="152" t="s">
        <v>161</v>
      </c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85" t="str">
        <f>C208</f>
        <v>nebo vybourání otvorů průřezové plochy přes 4 m2 v příčkách, včetně pomocného lešení o výšce podlahy do 1900 mm a pro zatížení do 1,5 kPa  (150 kg/m2),</v>
      </c>
      <c r="BA208" s="152"/>
      <c r="BB208" s="152"/>
      <c r="BC208" s="152"/>
      <c r="BD208" s="152"/>
      <c r="BE208" s="152"/>
      <c r="BF208" s="152"/>
      <c r="BG208" s="152"/>
    </row>
    <row r="209" spans="1:59" outlineLevel="1" x14ac:dyDescent="0.2">
      <c r="A209" s="159"/>
      <c r="B209" s="160"/>
      <c r="C209" s="190" t="s">
        <v>423</v>
      </c>
      <c r="D209" s="162"/>
      <c r="E209" s="163">
        <v>2.8450000000000002</v>
      </c>
      <c r="F209" s="161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52"/>
      <c r="X209" s="152"/>
      <c r="Y209" s="152"/>
      <c r="Z209" s="152"/>
      <c r="AA209" s="152"/>
      <c r="AB209" s="152"/>
      <c r="AC209" s="152"/>
      <c r="AD209" s="152"/>
      <c r="AE209" s="152"/>
      <c r="AF209" s="152" t="s">
        <v>163</v>
      </c>
      <c r="AG209" s="152">
        <v>0</v>
      </c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</row>
    <row r="210" spans="1:59" ht="22.5" outlineLevel="1" x14ac:dyDescent="0.2">
      <c r="A210" s="171">
        <v>76</v>
      </c>
      <c r="B210" s="172" t="s">
        <v>424</v>
      </c>
      <c r="C210" s="189" t="s">
        <v>425</v>
      </c>
      <c r="D210" s="173" t="s">
        <v>157</v>
      </c>
      <c r="E210" s="174">
        <v>1.419</v>
      </c>
      <c r="F210" s="175"/>
      <c r="G210" s="176">
        <f>ROUND(E210*F210,2)</f>
        <v>0</v>
      </c>
      <c r="H210" s="175"/>
      <c r="I210" s="176">
        <f>ROUND(E210*H210,2)</f>
        <v>0</v>
      </c>
      <c r="J210" s="175"/>
      <c r="K210" s="176">
        <f>ROUND(E210*J210,2)</f>
        <v>0</v>
      </c>
      <c r="L210" s="176">
        <v>21</v>
      </c>
      <c r="M210" s="176">
        <f>G210*(1+L210/100)</f>
        <v>0</v>
      </c>
      <c r="N210" s="176">
        <v>0</v>
      </c>
      <c r="O210" s="176">
        <f>ROUND(E210*N210,2)</f>
        <v>0</v>
      </c>
      <c r="P210" s="176">
        <v>2.2000000000000002</v>
      </c>
      <c r="Q210" s="176">
        <f>ROUND(E210*P210,2)</f>
        <v>3.12</v>
      </c>
      <c r="R210" s="176" t="s">
        <v>416</v>
      </c>
      <c r="S210" s="177" t="s">
        <v>159</v>
      </c>
      <c r="T210" s="161">
        <v>8.6999999999999993</v>
      </c>
      <c r="U210" s="161">
        <f>ROUND(E210*T210,2)</f>
        <v>12.35</v>
      </c>
      <c r="V210" s="161"/>
      <c r="W210" s="152"/>
      <c r="X210" s="152"/>
      <c r="Y210" s="152"/>
      <c r="Z210" s="152"/>
      <c r="AA210" s="152"/>
      <c r="AB210" s="152"/>
      <c r="AC210" s="152"/>
      <c r="AD210" s="152"/>
      <c r="AE210" s="152"/>
      <c r="AF210" s="152" t="s">
        <v>154</v>
      </c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</row>
    <row r="211" spans="1:59" outlineLevel="1" x14ac:dyDescent="0.2">
      <c r="A211" s="159"/>
      <c r="B211" s="160"/>
      <c r="C211" s="190" t="s">
        <v>426</v>
      </c>
      <c r="D211" s="162"/>
      <c r="E211" s="163">
        <v>1.419</v>
      </c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52"/>
      <c r="X211" s="152"/>
      <c r="Y211" s="152"/>
      <c r="Z211" s="152"/>
      <c r="AA211" s="152"/>
      <c r="AB211" s="152"/>
      <c r="AC211" s="152"/>
      <c r="AD211" s="152"/>
      <c r="AE211" s="152"/>
      <c r="AF211" s="152" t="s">
        <v>163</v>
      </c>
      <c r="AG211" s="152">
        <v>0</v>
      </c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</row>
    <row r="212" spans="1:59" outlineLevel="1" x14ac:dyDescent="0.2">
      <c r="A212" s="178">
        <v>77</v>
      </c>
      <c r="B212" s="179" t="s">
        <v>427</v>
      </c>
      <c r="C212" s="188" t="s">
        <v>428</v>
      </c>
      <c r="D212" s="180" t="s">
        <v>295</v>
      </c>
      <c r="E212" s="181">
        <v>2.2000000000000002</v>
      </c>
      <c r="F212" s="182"/>
      <c r="G212" s="183">
        <f>ROUND(E212*F212,2)</f>
        <v>0</v>
      </c>
      <c r="H212" s="182"/>
      <c r="I212" s="183">
        <f>ROUND(E212*H212,2)</f>
        <v>0</v>
      </c>
      <c r="J212" s="182"/>
      <c r="K212" s="183">
        <f>ROUND(E212*J212,2)</f>
        <v>0</v>
      </c>
      <c r="L212" s="183">
        <v>21</v>
      </c>
      <c r="M212" s="183">
        <f>G212*(1+L212/100)</f>
        <v>0</v>
      </c>
      <c r="N212" s="183">
        <v>0</v>
      </c>
      <c r="O212" s="183">
        <f>ROUND(E212*N212,2)</f>
        <v>0</v>
      </c>
      <c r="P212" s="183">
        <v>8.2000000000000003E-2</v>
      </c>
      <c r="Q212" s="183">
        <f>ROUND(E212*P212,2)</f>
        <v>0.18</v>
      </c>
      <c r="R212" s="183" t="s">
        <v>416</v>
      </c>
      <c r="S212" s="184" t="s">
        <v>159</v>
      </c>
      <c r="T212" s="161">
        <v>0.42099999999999999</v>
      </c>
      <c r="U212" s="161">
        <f>ROUND(E212*T212,2)</f>
        <v>0.93</v>
      </c>
      <c r="V212" s="161"/>
      <c r="W212" s="152"/>
      <c r="X212" s="152"/>
      <c r="Y212" s="152"/>
      <c r="Z212" s="152"/>
      <c r="AA212" s="152"/>
      <c r="AB212" s="152"/>
      <c r="AC212" s="152"/>
      <c r="AD212" s="152"/>
      <c r="AE212" s="152"/>
      <c r="AF212" s="152" t="s">
        <v>183</v>
      </c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</row>
    <row r="213" spans="1:59" outlineLevel="1" x14ac:dyDescent="0.2">
      <c r="A213" s="171">
        <v>78</v>
      </c>
      <c r="B213" s="172" t="s">
        <v>429</v>
      </c>
      <c r="C213" s="189" t="s">
        <v>430</v>
      </c>
      <c r="D213" s="173" t="s">
        <v>197</v>
      </c>
      <c r="E213" s="174">
        <v>1.5</v>
      </c>
      <c r="F213" s="175"/>
      <c r="G213" s="176">
        <f>ROUND(E213*F213,2)</f>
        <v>0</v>
      </c>
      <c r="H213" s="175"/>
      <c r="I213" s="176">
        <f>ROUND(E213*H213,2)</f>
        <v>0</v>
      </c>
      <c r="J213" s="175"/>
      <c r="K213" s="176">
        <f>ROUND(E213*J213,2)</f>
        <v>0</v>
      </c>
      <c r="L213" s="176">
        <v>21</v>
      </c>
      <c r="M213" s="176">
        <f>G213*(1+L213/100)</f>
        <v>0</v>
      </c>
      <c r="N213" s="176">
        <v>0</v>
      </c>
      <c r="O213" s="176">
        <f>ROUND(E213*N213,2)</f>
        <v>0</v>
      </c>
      <c r="P213" s="176">
        <v>3.7999999999999999E-2</v>
      </c>
      <c r="Q213" s="176">
        <f>ROUND(E213*P213,2)</f>
        <v>0.06</v>
      </c>
      <c r="R213" s="176" t="s">
        <v>416</v>
      </c>
      <c r="S213" s="177" t="s">
        <v>159</v>
      </c>
      <c r="T213" s="161">
        <v>1.55</v>
      </c>
      <c r="U213" s="161">
        <f>ROUND(E213*T213,2)</f>
        <v>2.33</v>
      </c>
      <c r="V213" s="161"/>
      <c r="W213" s="152"/>
      <c r="X213" s="152"/>
      <c r="Y213" s="152"/>
      <c r="Z213" s="152"/>
      <c r="AA213" s="152"/>
      <c r="AB213" s="152"/>
      <c r="AC213" s="152"/>
      <c r="AD213" s="152"/>
      <c r="AE213" s="152"/>
      <c r="AF213" s="152" t="s">
        <v>183</v>
      </c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</row>
    <row r="214" spans="1:59" outlineLevel="1" x14ac:dyDescent="0.2">
      <c r="A214" s="159"/>
      <c r="B214" s="160"/>
      <c r="C214" s="241" t="s">
        <v>431</v>
      </c>
      <c r="D214" s="242"/>
      <c r="E214" s="242"/>
      <c r="F214" s="242"/>
      <c r="G214" s="242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52"/>
      <c r="X214" s="152"/>
      <c r="Y214" s="152"/>
      <c r="Z214" s="152"/>
      <c r="AA214" s="152"/>
      <c r="AB214" s="152"/>
      <c r="AC214" s="152"/>
      <c r="AD214" s="152"/>
      <c r="AE214" s="152"/>
      <c r="AF214" s="152" t="s">
        <v>161</v>
      </c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</row>
    <row r="215" spans="1:59" outlineLevel="1" x14ac:dyDescent="0.2">
      <c r="A215" s="159"/>
      <c r="B215" s="160"/>
      <c r="C215" s="190" t="s">
        <v>432</v>
      </c>
      <c r="D215" s="162"/>
      <c r="E215" s="163">
        <v>1.5</v>
      </c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52"/>
      <c r="X215" s="152"/>
      <c r="Y215" s="152"/>
      <c r="Z215" s="152"/>
      <c r="AA215" s="152"/>
      <c r="AB215" s="152"/>
      <c r="AC215" s="152"/>
      <c r="AD215" s="152"/>
      <c r="AE215" s="152"/>
      <c r="AF215" s="152" t="s">
        <v>163</v>
      </c>
      <c r="AG215" s="152">
        <v>0</v>
      </c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</row>
    <row r="216" spans="1:59" ht="22.5" outlineLevel="1" x14ac:dyDescent="0.2">
      <c r="A216" s="171">
        <v>79</v>
      </c>
      <c r="B216" s="172" t="s">
        <v>433</v>
      </c>
      <c r="C216" s="189" t="s">
        <v>434</v>
      </c>
      <c r="D216" s="173" t="s">
        <v>197</v>
      </c>
      <c r="E216" s="174">
        <v>11.587</v>
      </c>
      <c r="F216" s="175"/>
      <c r="G216" s="176">
        <f>ROUND(E216*F216,2)</f>
        <v>0</v>
      </c>
      <c r="H216" s="175"/>
      <c r="I216" s="176">
        <f>ROUND(E216*H216,2)</f>
        <v>0</v>
      </c>
      <c r="J216" s="175"/>
      <c r="K216" s="176">
        <f>ROUND(E216*J216,2)</f>
        <v>0</v>
      </c>
      <c r="L216" s="176">
        <v>21</v>
      </c>
      <c r="M216" s="176">
        <f>G216*(1+L216/100)</f>
        <v>0</v>
      </c>
      <c r="N216" s="176">
        <v>0</v>
      </c>
      <c r="O216" s="176">
        <f>ROUND(E216*N216,2)</f>
        <v>0</v>
      </c>
      <c r="P216" s="176">
        <v>5.5E-2</v>
      </c>
      <c r="Q216" s="176">
        <f>ROUND(E216*P216,2)</f>
        <v>0.64</v>
      </c>
      <c r="R216" s="176" t="s">
        <v>416</v>
      </c>
      <c r="S216" s="177" t="s">
        <v>159</v>
      </c>
      <c r="T216" s="161">
        <v>0.42499999999999999</v>
      </c>
      <c r="U216" s="161">
        <f>ROUND(E216*T216,2)</f>
        <v>4.92</v>
      </c>
      <c r="V216" s="161"/>
      <c r="W216" s="152"/>
      <c r="X216" s="152"/>
      <c r="Y216" s="152"/>
      <c r="Z216" s="152"/>
      <c r="AA216" s="152"/>
      <c r="AB216" s="152"/>
      <c r="AC216" s="152"/>
      <c r="AD216" s="152"/>
      <c r="AE216" s="152"/>
      <c r="AF216" s="152" t="s">
        <v>154</v>
      </c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</row>
    <row r="217" spans="1:59" ht="22.5" outlineLevel="1" x14ac:dyDescent="0.2">
      <c r="A217" s="159"/>
      <c r="B217" s="160"/>
      <c r="C217" s="241" t="s">
        <v>435</v>
      </c>
      <c r="D217" s="242"/>
      <c r="E217" s="242"/>
      <c r="F217" s="242"/>
      <c r="G217" s="242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52"/>
      <c r="X217" s="152"/>
      <c r="Y217" s="152"/>
      <c r="Z217" s="152"/>
      <c r="AA217" s="152"/>
      <c r="AB217" s="152"/>
      <c r="AC217" s="152"/>
      <c r="AD217" s="152"/>
      <c r="AE217" s="152"/>
      <c r="AF217" s="152" t="s">
        <v>161</v>
      </c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85" t="str">
        <f>C217</f>
        <v>bez odstupu, po hrubém vybourání otvorů v jakémkoliv zdivu cihelném, včetně pomocného lešení o výšce podlahy do 1900 mm a pro zatížení do 1,5 kPa  (150 kg/m2),</v>
      </c>
      <c r="BA217" s="152"/>
      <c r="BB217" s="152"/>
      <c r="BC217" s="152"/>
      <c r="BD217" s="152"/>
      <c r="BE217" s="152"/>
      <c r="BF217" s="152"/>
      <c r="BG217" s="152"/>
    </row>
    <row r="218" spans="1:59" outlineLevel="1" x14ac:dyDescent="0.2">
      <c r="A218" s="159"/>
      <c r="B218" s="160"/>
      <c r="C218" s="190" t="s">
        <v>436</v>
      </c>
      <c r="D218" s="162"/>
      <c r="E218" s="163">
        <v>3.4710000000000001</v>
      </c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52"/>
      <c r="X218" s="152"/>
      <c r="Y218" s="152"/>
      <c r="Z218" s="152"/>
      <c r="AA218" s="152"/>
      <c r="AB218" s="152"/>
      <c r="AC218" s="152"/>
      <c r="AD218" s="152"/>
      <c r="AE218" s="152"/>
      <c r="AF218" s="152" t="s">
        <v>163</v>
      </c>
      <c r="AG218" s="152">
        <v>0</v>
      </c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</row>
    <row r="219" spans="1:59" outlineLevel="1" x14ac:dyDescent="0.2">
      <c r="A219" s="159"/>
      <c r="B219" s="160"/>
      <c r="C219" s="190" t="s">
        <v>437</v>
      </c>
      <c r="D219" s="162"/>
      <c r="E219" s="163">
        <v>2.7120000000000002</v>
      </c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52"/>
      <c r="X219" s="152"/>
      <c r="Y219" s="152"/>
      <c r="Z219" s="152"/>
      <c r="AA219" s="152"/>
      <c r="AB219" s="152"/>
      <c r="AC219" s="152"/>
      <c r="AD219" s="152"/>
      <c r="AE219" s="152"/>
      <c r="AF219" s="152" t="s">
        <v>163</v>
      </c>
      <c r="AG219" s="152">
        <v>0</v>
      </c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</row>
    <row r="220" spans="1:59" outlineLevel="1" x14ac:dyDescent="0.2">
      <c r="A220" s="159"/>
      <c r="B220" s="160"/>
      <c r="C220" s="190" t="s">
        <v>438</v>
      </c>
      <c r="D220" s="162"/>
      <c r="E220" s="163">
        <v>2.7120000000000002</v>
      </c>
      <c r="F220" s="161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52"/>
      <c r="X220" s="152"/>
      <c r="Y220" s="152"/>
      <c r="Z220" s="152"/>
      <c r="AA220" s="152"/>
      <c r="AB220" s="152"/>
      <c r="AC220" s="152"/>
      <c r="AD220" s="152"/>
      <c r="AE220" s="152"/>
      <c r="AF220" s="152" t="s">
        <v>163</v>
      </c>
      <c r="AG220" s="152">
        <v>0</v>
      </c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</row>
    <row r="221" spans="1:59" outlineLevel="1" x14ac:dyDescent="0.2">
      <c r="A221" s="159"/>
      <c r="B221" s="160"/>
      <c r="C221" s="190" t="s">
        <v>439</v>
      </c>
      <c r="D221" s="162"/>
      <c r="E221" s="163">
        <v>2.6920000000000002</v>
      </c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52"/>
      <c r="X221" s="152"/>
      <c r="Y221" s="152"/>
      <c r="Z221" s="152"/>
      <c r="AA221" s="152"/>
      <c r="AB221" s="152"/>
      <c r="AC221" s="152"/>
      <c r="AD221" s="152"/>
      <c r="AE221" s="152"/>
      <c r="AF221" s="152" t="s">
        <v>163</v>
      </c>
      <c r="AG221" s="152">
        <v>0</v>
      </c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</row>
    <row r="222" spans="1:59" outlineLevel="1" x14ac:dyDescent="0.2">
      <c r="A222" s="171">
        <v>80</v>
      </c>
      <c r="B222" s="172" t="s">
        <v>440</v>
      </c>
      <c r="C222" s="189" t="s">
        <v>441</v>
      </c>
      <c r="D222" s="173" t="s">
        <v>197</v>
      </c>
      <c r="E222" s="174">
        <v>0.55000000000000004</v>
      </c>
      <c r="F222" s="175"/>
      <c r="G222" s="176">
        <f>ROUND(E222*F222,2)</f>
        <v>0</v>
      </c>
      <c r="H222" s="175"/>
      <c r="I222" s="176">
        <f>ROUND(E222*H222,2)</f>
        <v>0</v>
      </c>
      <c r="J222" s="175"/>
      <c r="K222" s="176">
        <f>ROUND(E222*J222,2)</f>
        <v>0</v>
      </c>
      <c r="L222" s="176">
        <v>21</v>
      </c>
      <c r="M222" s="176">
        <f>G222*(1+L222/100)</f>
        <v>0</v>
      </c>
      <c r="N222" s="176">
        <v>3.4000000000000002E-4</v>
      </c>
      <c r="O222" s="176">
        <f>ROUND(E222*N222,2)</f>
        <v>0</v>
      </c>
      <c r="P222" s="176">
        <v>9.1999999999999998E-2</v>
      </c>
      <c r="Q222" s="176">
        <f>ROUND(E222*P222,2)</f>
        <v>0.05</v>
      </c>
      <c r="R222" s="176" t="s">
        <v>416</v>
      </c>
      <c r="S222" s="177" t="s">
        <v>159</v>
      </c>
      <c r="T222" s="161">
        <v>0.71399999999999997</v>
      </c>
      <c r="U222" s="161">
        <f>ROUND(E222*T222,2)</f>
        <v>0.39</v>
      </c>
      <c r="V222" s="161"/>
      <c r="W222" s="152"/>
      <c r="X222" s="152"/>
      <c r="Y222" s="152"/>
      <c r="Z222" s="152"/>
      <c r="AA222" s="152"/>
      <c r="AB222" s="152"/>
      <c r="AC222" s="152"/>
      <c r="AD222" s="152"/>
      <c r="AE222" s="152"/>
      <c r="AF222" s="152" t="s">
        <v>183</v>
      </c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</row>
    <row r="223" spans="1:59" outlineLevel="1" x14ac:dyDescent="0.2">
      <c r="A223" s="159"/>
      <c r="B223" s="160"/>
      <c r="C223" s="241" t="s">
        <v>442</v>
      </c>
      <c r="D223" s="242"/>
      <c r="E223" s="242"/>
      <c r="F223" s="242"/>
      <c r="G223" s="242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52"/>
      <c r="X223" s="152"/>
      <c r="Y223" s="152"/>
      <c r="Z223" s="152"/>
      <c r="AA223" s="152"/>
      <c r="AB223" s="152"/>
      <c r="AC223" s="152"/>
      <c r="AD223" s="152"/>
      <c r="AE223" s="152"/>
      <c r="AF223" s="152" t="s">
        <v>161</v>
      </c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</row>
    <row r="224" spans="1:59" outlineLevel="1" x14ac:dyDescent="0.2">
      <c r="A224" s="159"/>
      <c r="B224" s="160"/>
      <c r="C224" s="190" t="s">
        <v>443</v>
      </c>
      <c r="D224" s="162"/>
      <c r="E224" s="163">
        <v>0.55000000000000004</v>
      </c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52"/>
      <c r="X224" s="152"/>
      <c r="Y224" s="152"/>
      <c r="Z224" s="152"/>
      <c r="AA224" s="152"/>
      <c r="AB224" s="152"/>
      <c r="AC224" s="152"/>
      <c r="AD224" s="152"/>
      <c r="AE224" s="152"/>
      <c r="AF224" s="152" t="s">
        <v>163</v>
      </c>
      <c r="AG224" s="152">
        <v>0</v>
      </c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</row>
    <row r="225" spans="1:59" outlineLevel="1" x14ac:dyDescent="0.2">
      <c r="A225" s="171">
        <v>81</v>
      </c>
      <c r="B225" s="172" t="s">
        <v>444</v>
      </c>
      <c r="C225" s="189" t="s">
        <v>445</v>
      </c>
      <c r="D225" s="173" t="s">
        <v>314</v>
      </c>
      <c r="E225" s="174">
        <v>4</v>
      </c>
      <c r="F225" s="175"/>
      <c r="G225" s="176">
        <f>ROUND(E225*F225,2)</f>
        <v>0</v>
      </c>
      <c r="H225" s="175"/>
      <c r="I225" s="176">
        <f>ROUND(E225*H225,2)</f>
        <v>0</v>
      </c>
      <c r="J225" s="175"/>
      <c r="K225" s="176">
        <f>ROUND(E225*J225,2)</f>
        <v>0</v>
      </c>
      <c r="L225" s="176">
        <v>21</v>
      </c>
      <c r="M225" s="176">
        <f>G225*(1+L225/100)</f>
        <v>0</v>
      </c>
      <c r="N225" s="176">
        <v>0</v>
      </c>
      <c r="O225" s="176">
        <f>ROUND(E225*N225,2)</f>
        <v>0</v>
      </c>
      <c r="P225" s="176">
        <v>0</v>
      </c>
      <c r="Q225" s="176">
        <f>ROUND(E225*P225,2)</f>
        <v>0</v>
      </c>
      <c r="R225" s="176" t="s">
        <v>416</v>
      </c>
      <c r="S225" s="177" t="s">
        <v>159</v>
      </c>
      <c r="T225" s="161">
        <v>0.05</v>
      </c>
      <c r="U225" s="161">
        <f>ROUND(E225*T225,2)</f>
        <v>0.2</v>
      </c>
      <c r="V225" s="161"/>
      <c r="W225" s="152"/>
      <c r="X225" s="152"/>
      <c r="Y225" s="152"/>
      <c r="Z225" s="152"/>
      <c r="AA225" s="152"/>
      <c r="AB225" s="152"/>
      <c r="AC225" s="152"/>
      <c r="AD225" s="152"/>
      <c r="AE225" s="152"/>
      <c r="AF225" s="152" t="s">
        <v>154</v>
      </c>
      <c r="AG225" s="152"/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</row>
    <row r="226" spans="1:59" outlineLevel="1" x14ac:dyDescent="0.2">
      <c r="A226" s="159"/>
      <c r="B226" s="160"/>
      <c r="C226" s="241" t="s">
        <v>446</v>
      </c>
      <c r="D226" s="242"/>
      <c r="E226" s="242"/>
      <c r="F226" s="242"/>
      <c r="G226" s="242"/>
      <c r="H226" s="161"/>
      <c r="I226" s="161"/>
      <c r="J226" s="161"/>
      <c r="K226" s="161"/>
      <c r="L226" s="161"/>
      <c r="M226" s="161"/>
      <c r="N226" s="161"/>
      <c r="O226" s="161"/>
      <c r="P226" s="161"/>
      <c r="Q226" s="161"/>
      <c r="R226" s="161"/>
      <c r="S226" s="161"/>
      <c r="T226" s="161"/>
      <c r="U226" s="161"/>
      <c r="V226" s="161"/>
      <c r="W226" s="152"/>
      <c r="X226" s="152"/>
      <c r="Y226" s="152"/>
      <c r="Z226" s="152"/>
      <c r="AA226" s="152"/>
      <c r="AB226" s="152"/>
      <c r="AC226" s="152"/>
      <c r="AD226" s="152"/>
      <c r="AE226" s="152"/>
      <c r="AF226" s="152" t="s">
        <v>161</v>
      </c>
      <c r="AG226" s="152"/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</row>
    <row r="227" spans="1:59" ht="33.75" outlineLevel="1" x14ac:dyDescent="0.2">
      <c r="A227" s="171">
        <v>82</v>
      </c>
      <c r="B227" s="172" t="s">
        <v>447</v>
      </c>
      <c r="C227" s="189" t="s">
        <v>448</v>
      </c>
      <c r="D227" s="173" t="s">
        <v>197</v>
      </c>
      <c r="E227" s="174">
        <v>8</v>
      </c>
      <c r="F227" s="175"/>
      <c r="G227" s="176">
        <f>ROUND(E227*F227,2)</f>
        <v>0</v>
      </c>
      <c r="H227" s="175"/>
      <c r="I227" s="176">
        <f>ROUND(E227*H227,2)</f>
        <v>0</v>
      </c>
      <c r="J227" s="175"/>
      <c r="K227" s="176">
        <f>ROUND(E227*J227,2)</f>
        <v>0</v>
      </c>
      <c r="L227" s="176">
        <v>21</v>
      </c>
      <c r="M227" s="176">
        <f>G227*(1+L227/100)</f>
        <v>0</v>
      </c>
      <c r="N227" s="176">
        <v>1.17E-3</v>
      </c>
      <c r="O227" s="176">
        <f>ROUND(E227*N227,2)</f>
        <v>0.01</v>
      </c>
      <c r="P227" s="176">
        <v>7.5999999999999998E-2</v>
      </c>
      <c r="Q227" s="176">
        <f>ROUND(E227*P227,2)</f>
        <v>0.61</v>
      </c>
      <c r="R227" s="176" t="s">
        <v>416</v>
      </c>
      <c r="S227" s="177" t="s">
        <v>159</v>
      </c>
      <c r="T227" s="161">
        <v>0.93899999999999995</v>
      </c>
      <c r="U227" s="161">
        <f>ROUND(E227*T227,2)</f>
        <v>7.51</v>
      </c>
      <c r="V227" s="161"/>
      <c r="W227" s="152"/>
      <c r="X227" s="152"/>
      <c r="Y227" s="152"/>
      <c r="Z227" s="152"/>
      <c r="AA227" s="152"/>
      <c r="AB227" s="152"/>
      <c r="AC227" s="152"/>
      <c r="AD227" s="152"/>
      <c r="AE227" s="152"/>
      <c r="AF227" s="152" t="s">
        <v>183</v>
      </c>
      <c r="AG227" s="152"/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</row>
    <row r="228" spans="1:59" outlineLevel="1" x14ac:dyDescent="0.2">
      <c r="A228" s="159"/>
      <c r="B228" s="160"/>
      <c r="C228" s="190" t="s">
        <v>265</v>
      </c>
      <c r="D228" s="162"/>
      <c r="E228" s="163">
        <v>8</v>
      </c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52"/>
      <c r="X228" s="152"/>
      <c r="Y228" s="152"/>
      <c r="Z228" s="152"/>
      <c r="AA228" s="152"/>
      <c r="AB228" s="152"/>
      <c r="AC228" s="152"/>
      <c r="AD228" s="152"/>
      <c r="AE228" s="152"/>
      <c r="AF228" s="152" t="s">
        <v>163</v>
      </c>
      <c r="AG228" s="152">
        <v>0</v>
      </c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</row>
    <row r="229" spans="1:59" outlineLevel="1" x14ac:dyDescent="0.2">
      <c r="A229" s="178">
        <v>83</v>
      </c>
      <c r="B229" s="179" t="s">
        <v>449</v>
      </c>
      <c r="C229" s="188" t="s">
        <v>450</v>
      </c>
      <c r="D229" s="180" t="s">
        <v>400</v>
      </c>
      <c r="E229" s="181">
        <v>16</v>
      </c>
      <c r="F229" s="182"/>
      <c r="G229" s="183">
        <f>ROUND(E229*F229,2)</f>
        <v>0</v>
      </c>
      <c r="H229" s="182"/>
      <c r="I229" s="183">
        <f>ROUND(E229*H229,2)</f>
        <v>0</v>
      </c>
      <c r="J229" s="182"/>
      <c r="K229" s="183">
        <f>ROUND(E229*J229,2)</f>
        <v>0</v>
      </c>
      <c r="L229" s="183">
        <v>21</v>
      </c>
      <c r="M229" s="183">
        <f>G229*(1+L229/100)</f>
        <v>0</v>
      </c>
      <c r="N229" s="183">
        <v>0</v>
      </c>
      <c r="O229" s="183">
        <f>ROUND(E229*N229,2)</f>
        <v>0</v>
      </c>
      <c r="P229" s="183">
        <v>0</v>
      </c>
      <c r="Q229" s="183">
        <f>ROUND(E229*P229,2)</f>
        <v>0</v>
      </c>
      <c r="R229" s="183" t="s">
        <v>401</v>
      </c>
      <c r="S229" s="184" t="s">
        <v>159</v>
      </c>
      <c r="T229" s="161">
        <v>1</v>
      </c>
      <c r="U229" s="161">
        <f>ROUND(E229*T229,2)</f>
        <v>16</v>
      </c>
      <c r="V229" s="161"/>
      <c r="W229" s="152"/>
      <c r="X229" s="152"/>
      <c r="Y229" s="152"/>
      <c r="Z229" s="152"/>
      <c r="AA229" s="152"/>
      <c r="AB229" s="152"/>
      <c r="AC229" s="152"/>
      <c r="AD229" s="152"/>
      <c r="AE229" s="152"/>
      <c r="AF229" s="152" t="s">
        <v>402</v>
      </c>
      <c r="AG229" s="152"/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</row>
    <row r="230" spans="1:59" x14ac:dyDescent="0.2">
      <c r="A230" s="165" t="s">
        <v>145</v>
      </c>
      <c r="B230" s="166" t="s">
        <v>90</v>
      </c>
      <c r="C230" s="187" t="s">
        <v>91</v>
      </c>
      <c r="D230" s="167"/>
      <c r="E230" s="168"/>
      <c r="F230" s="169"/>
      <c r="G230" s="169">
        <f>SUMIF(AF231:AF253,"&lt;&gt;NOR",G231:G253)</f>
        <v>0</v>
      </c>
      <c r="H230" s="169"/>
      <c r="I230" s="169">
        <f>SUM(I231:I253)</f>
        <v>0</v>
      </c>
      <c r="J230" s="169"/>
      <c r="K230" s="169">
        <f>SUM(K231:K253)</f>
        <v>0</v>
      </c>
      <c r="L230" s="169"/>
      <c r="M230" s="169">
        <f>SUM(M231:M253)</f>
        <v>0</v>
      </c>
      <c r="N230" s="169"/>
      <c r="O230" s="169">
        <f>SUM(O231:O253)</f>
        <v>0.22000000000000003</v>
      </c>
      <c r="P230" s="169"/>
      <c r="Q230" s="169">
        <f>SUM(Q231:Q253)</f>
        <v>10.71</v>
      </c>
      <c r="R230" s="169"/>
      <c r="S230" s="170"/>
      <c r="T230" s="164"/>
      <c r="U230" s="164">
        <f>SUM(U231:U253)</f>
        <v>158.89999999999998</v>
      </c>
      <c r="V230" s="164"/>
      <c r="AF230" t="s">
        <v>146</v>
      </c>
    </row>
    <row r="231" spans="1:59" outlineLevel="1" x14ac:dyDescent="0.2">
      <c r="A231" s="171">
        <v>84</v>
      </c>
      <c r="B231" s="172" t="s">
        <v>451</v>
      </c>
      <c r="C231" s="189" t="s">
        <v>452</v>
      </c>
      <c r="D231" s="173" t="s">
        <v>295</v>
      </c>
      <c r="E231" s="174">
        <v>22.3</v>
      </c>
      <c r="F231" s="175"/>
      <c r="G231" s="176">
        <f>ROUND(E231*F231,2)</f>
        <v>0</v>
      </c>
      <c r="H231" s="175"/>
      <c r="I231" s="176">
        <f>ROUND(E231*H231,2)</f>
        <v>0</v>
      </c>
      <c r="J231" s="175"/>
      <c r="K231" s="176">
        <f>ROUND(E231*J231,2)</f>
        <v>0</v>
      </c>
      <c r="L231" s="176">
        <v>21</v>
      </c>
      <c r="M231" s="176">
        <f>G231*(1+L231/100)</f>
        <v>0</v>
      </c>
      <c r="N231" s="176">
        <v>0</v>
      </c>
      <c r="O231" s="176">
        <f>ROUND(E231*N231,2)</f>
        <v>0</v>
      </c>
      <c r="P231" s="176">
        <v>4.6000000000000001E-4</v>
      </c>
      <c r="Q231" s="176">
        <f>ROUND(E231*P231,2)</f>
        <v>0.01</v>
      </c>
      <c r="R231" s="176" t="s">
        <v>416</v>
      </c>
      <c r="S231" s="177" t="s">
        <v>159</v>
      </c>
      <c r="T231" s="161">
        <v>0.81</v>
      </c>
      <c r="U231" s="161">
        <f>ROUND(E231*T231,2)</f>
        <v>18.059999999999999</v>
      </c>
      <c r="V231" s="161"/>
      <c r="W231" s="152"/>
      <c r="X231" s="152"/>
      <c r="Y231" s="152"/>
      <c r="Z231" s="152"/>
      <c r="AA231" s="152"/>
      <c r="AB231" s="152"/>
      <c r="AC231" s="152"/>
      <c r="AD231" s="152"/>
      <c r="AE231" s="152"/>
      <c r="AF231" s="152" t="s">
        <v>154</v>
      </c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</row>
    <row r="232" spans="1:59" outlineLevel="1" x14ac:dyDescent="0.2">
      <c r="A232" s="159"/>
      <c r="B232" s="160"/>
      <c r="C232" s="190" t="s">
        <v>453</v>
      </c>
      <c r="D232" s="162"/>
      <c r="E232" s="163">
        <v>7.5</v>
      </c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52"/>
      <c r="X232" s="152"/>
      <c r="Y232" s="152"/>
      <c r="Z232" s="152"/>
      <c r="AA232" s="152"/>
      <c r="AB232" s="152"/>
      <c r="AC232" s="152"/>
      <c r="AD232" s="152"/>
      <c r="AE232" s="152"/>
      <c r="AF232" s="152" t="s">
        <v>163</v>
      </c>
      <c r="AG232" s="152">
        <v>0</v>
      </c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</row>
    <row r="233" spans="1:59" outlineLevel="1" x14ac:dyDescent="0.2">
      <c r="A233" s="159"/>
      <c r="B233" s="160"/>
      <c r="C233" s="190" t="s">
        <v>454</v>
      </c>
      <c r="D233" s="162"/>
      <c r="E233" s="163">
        <v>7.5</v>
      </c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52"/>
      <c r="X233" s="152"/>
      <c r="Y233" s="152"/>
      <c r="Z233" s="152"/>
      <c r="AA233" s="152"/>
      <c r="AB233" s="152"/>
      <c r="AC233" s="152"/>
      <c r="AD233" s="152"/>
      <c r="AE233" s="152"/>
      <c r="AF233" s="152" t="s">
        <v>163</v>
      </c>
      <c r="AG233" s="152">
        <v>0</v>
      </c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</row>
    <row r="234" spans="1:59" outlineLevel="1" x14ac:dyDescent="0.2">
      <c r="A234" s="159"/>
      <c r="B234" s="160"/>
      <c r="C234" s="190" t="s">
        <v>455</v>
      </c>
      <c r="D234" s="162"/>
      <c r="E234" s="163">
        <v>7.3</v>
      </c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52"/>
      <c r="X234" s="152"/>
      <c r="Y234" s="152"/>
      <c r="Z234" s="152"/>
      <c r="AA234" s="152"/>
      <c r="AB234" s="152"/>
      <c r="AC234" s="152"/>
      <c r="AD234" s="152"/>
      <c r="AE234" s="152"/>
      <c r="AF234" s="152" t="s">
        <v>163</v>
      </c>
      <c r="AG234" s="152">
        <v>0</v>
      </c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</row>
    <row r="235" spans="1:59" outlineLevel="1" x14ac:dyDescent="0.2">
      <c r="A235" s="171">
        <v>85</v>
      </c>
      <c r="B235" s="172" t="s">
        <v>456</v>
      </c>
      <c r="C235" s="189" t="s">
        <v>457</v>
      </c>
      <c r="D235" s="173" t="s">
        <v>295</v>
      </c>
      <c r="E235" s="174">
        <v>7.9</v>
      </c>
      <c r="F235" s="175"/>
      <c r="G235" s="176">
        <f>ROUND(E235*F235,2)</f>
        <v>0</v>
      </c>
      <c r="H235" s="175"/>
      <c r="I235" s="176">
        <f>ROUND(E235*H235,2)</f>
        <v>0</v>
      </c>
      <c r="J235" s="175"/>
      <c r="K235" s="176">
        <f>ROUND(E235*J235,2)</f>
        <v>0</v>
      </c>
      <c r="L235" s="176">
        <v>21</v>
      </c>
      <c r="M235" s="176">
        <f>G235*(1+L235/100)</f>
        <v>0</v>
      </c>
      <c r="N235" s="176">
        <v>0</v>
      </c>
      <c r="O235" s="176">
        <f>ROUND(E235*N235,2)</f>
        <v>0</v>
      </c>
      <c r="P235" s="176">
        <v>4.6000000000000001E-4</v>
      </c>
      <c r="Q235" s="176">
        <f>ROUND(E235*P235,2)</f>
        <v>0</v>
      </c>
      <c r="R235" s="176" t="s">
        <v>416</v>
      </c>
      <c r="S235" s="177" t="s">
        <v>159</v>
      </c>
      <c r="T235" s="161">
        <v>1.2150000000000001</v>
      </c>
      <c r="U235" s="161">
        <f>ROUND(E235*T235,2)</f>
        <v>9.6</v>
      </c>
      <c r="V235" s="161"/>
      <c r="W235" s="152"/>
      <c r="X235" s="152"/>
      <c r="Y235" s="152"/>
      <c r="Z235" s="152"/>
      <c r="AA235" s="152"/>
      <c r="AB235" s="152"/>
      <c r="AC235" s="152"/>
      <c r="AD235" s="152"/>
      <c r="AE235" s="152"/>
      <c r="AF235" s="152" t="s">
        <v>154</v>
      </c>
      <c r="AG235" s="152"/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</row>
    <row r="236" spans="1:59" outlineLevel="1" x14ac:dyDescent="0.2">
      <c r="A236" s="159"/>
      <c r="B236" s="160"/>
      <c r="C236" s="190" t="s">
        <v>458</v>
      </c>
      <c r="D236" s="162"/>
      <c r="E236" s="163">
        <v>5.7</v>
      </c>
      <c r="F236" s="161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1"/>
      <c r="U236" s="161"/>
      <c r="V236" s="161"/>
      <c r="W236" s="152"/>
      <c r="X236" s="152"/>
      <c r="Y236" s="152"/>
      <c r="Z236" s="152"/>
      <c r="AA236" s="152"/>
      <c r="AB236" s="152"/>
      <c r="AC236" s="152"/>
      <c r="AD236" s="152"/>
      <c r="AE236" s="152"/>
      <c r="AF236" s="152" t="s">
        <v>163</v>
      </c>
      <c r="AG236" s="152">
        <v>0</v>
      </c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</row>
    <row r="237" spans="1:59" outlineLevel="1" x14ac:dyDescent="0.2">
      <c r="A237" s="159"/>
      <c r="B237" s="160"/>
      <c r="C237" s="190" t="s">
        <v>459</v>
      </c>
      <c r="D237" s="162"/>
      <c r="E237" s="163">
        <v>2.2000000000000002</v>
      </c>
      <c r="F237" s="161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  <c r="S237" s="161"/>
      <c r="T237" s="161"/>
      <c r="U237" s="161"/>
      <c r="V237" s="161"/>
      <c r="W237" s="152"/>
      <c r="X237" s="152"/>
      <c r="Y237" s="152"/>
      <c r="Z237" s="152"/>
      <c r="AA237" s="152"/>
      <c r="AB237" s="152"/>
      <c r="AC237" s="152"/>
      <c r="AD237" s="152"/>
      <c r="AE237" s="152"/>
      <c r="AF237" s="152" t="s">
        <v>163</v>
      </c>
      <c r="AG237" s="152">
        <v>0</v>
      </c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</row>
    <row r="238" spans="1:59" outlineLevel="1" x14ac:dyDescent="0.2">
      <c r="A238" s="171">
        <v>86</v>
      </c>
      <c r="B238" s="172" t="s">
        <v>460</v>
      </c>
      <c r="C238" s="189" t="s">
        <v>461</v>
      </c>
      <c r="D238" s="173" t="s">
        <v>295</v>
      </c>
      <c r="E238" s="174">
        <v>11.24</v>
      </c>
      <c r="F238" s="175"/>
      <c r="G238" s="176">
        <f>ROUND(E238*F238,2)</f>
        <v>0</v>
      </c>
      <c r="H238" s="175"/>
      <c r="I238" s="176">
        <f>ROUND(E238*H238,2)</f>
        <v>0</v>
      </c>
      <c r="J238" s="175"/>
      <c r="K238" s="176">
        <f>ROUND(E238*J238,2)</f>
        <v>0</v>
      </c>
      <c r="L238" s="176">
        <v>21</v>
      </c>
      <c r="M238" s="176">
        <f>G238*(1+L238/100)</f>
        <v>0</v>
      </c>
      <c r="N238" s="176">
        <v>0</v>
      </c>
      <c r="O238" s="176">
        <f>ROUND(E238*N238,2)</f>
        <v>0</v>
      </c>
      <c r="P238" s="176">
        <v>4.6000000000000001E-4</v>
      </c>
      <c r="Q238" s="176">
        <f>ROUND(E238*P238,2)</f>
        <v>0.01</v>
      </c>
      <c r="R238" s="176" t="s">
        <v>416</v>
      </c>
      <c r="S238" s="177" t="s">
        <v>159</v>
      </c>
      <c r="T238" s="161">
        <v>2.4300000000000002</v>
      </c>
      <c r="U238" s="161">
        <f>ROUND(E238*T238,2)</f>
        <v>27.31</v>
      </c>
      <c r="V238" s="161"/>
      <c r="W238" s="152"/>
      <c r="X238" s="152"/>
      <c r="Y238" s="152"/>
      <c r="Z238" s="152"/>
      <c r="AA238" s="152"/>
      <c r="AB238" s="152"/>
      <c r="AC238" s="152"/>
      <c r="AD238" s="152"/>
      <c r="AE238" s="152"/>
      <c r="AF238" s="152" t="s">
        <v>154</v>
      </c>
      <c r="AG238" s="152"/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</row>
    <row r="239" spans="1:59" outlineLevel="1" x14ac:dyDescent="0.2">
      <c r="A239" s="159"/>
      <c r="B239" s="160"/>
      <c r="C239" s="190" t="s">
        <v>462</v>
      </c>
      <c r="D239" s="162"/>
      <c r="E239" s="163">
        <v>11.24</v>
      </c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  <c r="T239" s="161"/>
      <c r="U239" s="161"/>
      <c r="V239" s="161"/>
      <c r="W239" s="152"/>
      <c r="X239" s="152"/>
      <c r="Y239" s="152"/>
      <c r="Z239" s="152"/>
      <c r="AA239" s="152"/>
      <c r="AB239" s="152"/>
      <c r="AC239" s="152"/>
      <c r="AD239" s="152"/>
      <c r="AE239" s="152"/>
      <c r="AF239" s="152" t="s">
        <v>163</v>
      </c>
      <c r="AG239" s="152">
        <v>0</v>
      </c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</row>
    <row r="240" spans="1:59" outlineLevel="1" x14ac:dyDescent="0.2">
      <c r="A240" s="171">
        <v>87</v>
      </c>
      <c r="B240" s="172" t="s">
        <v>463</v>
      </c>
      <c r="C240" s="189" t="s">
        <v>464</v>
      </c>
      <c r="D240" s="173" t="s">
        <v>295</v>
      </c>
      <c r="E240" s="174">
        <v>16.86</v>
      </c>
      <c r="F240" s="175"/>
      <c r="G240" s="176">
        <f>ROUND(E240*F240,2)</f>
        <v>0</v>
      </c>
      <c r="H240" s="175"/>
      <c r="I240" s="176">
        <f>ROUND(E240*H240,2)</f>
        <v>0</v>
      </c>
      <c r="J240" s="175"/>
      <c r="K240" s="176">
        <f>ROUND(E240*J240,2)</f>
        <v>0</v>
      </c>
      <c r="L240" s="176">
        <v>21</v>
      </c>
      <c r="M240" s="176">
        <f>G240*(1+L240/100)</f>
        <v>0</v>
      </c>
      <c r="N240" s="176">
        <v>0</v>
      </c>
      <c r="O240" s="176">
        <f>ROUND(E240*N240,2)</f>
        <v>0</v>
      </c>
      <c r="P240" s="176">
        <v>4.6000000000000001E-4</v>
      </c>
      <c r="Q240" s="176">
        <f>ROUND(E240*P240,2)</f>
        <v>0.01</v>
      </c>
      <c r="R240" s="176" t="s">
        <v>416</v>
      </c>
      <c r="S240" s="177" t="s">
        <v>159</v>
      </c>
      <c r="T240" s="161">
        <v>3.24</v>
      </c>
      <c r="U240" s="161">
        <f>ROUND(E240*T240,2)</f>
        <v>54.63</v>
      </c>
      <c r="V240" s="161"/>
      <c r="W240" s="152"/>
      <c r="X240" s="152"/>
      <c r="Y240" s="152"/>
      <c r="Z240" s="152"/>
      <c r="AA240" s="152"/>
      <c r="AB240" s="152"/>
      <c r="AC240" s="152"/>
      <c r="AD240" s="152"/>
      <c r="AE240" s="152"/>
      <c r="AF240" s="152" t="s">
        <v>154</v>
      </c>
      <c r="AG240" s="152"/>
      <c r="AH240" s="152"/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</row>
    <row r="241" spans="1:59" outlineLevel="1" x14ac:dyDescent="0.2">
      <c r="A241" s="159"/>
      <c r="B241" s="160"/>
      <c r="C241" s="190" t="s">
        <v>465</v>
      </c>
      <c r="D241" s="162"/>
      <c r="E241" s="163">
        <v>5.62</v>
      </c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52"/>
      <c r="X241" s="152"/>
      <c r="Y241" s="152"/>
      <c r="Z241" s="152"/>
      <c r="AA241" s="152"/>
      <c r="AB241" s="152"/>
      <c r="AC241" s="152"/>
      <c r="AD241" s="152"/>
      <c r="AE241" s="152"/>
      <c r="AF241" s="152" t="s">
        <v>163</v>
      </c>
      <c r="AG241" s="152">
        <v>0</v>
      </c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</row>
    <row r="242" spans="1:59" outlineLevel="1" x14ac:dyDescent="0.2">
      <c r="A242" s="159"/>
      <c r="B242" s="160"/>
      <c r="C242" s="190" t="s">
        <v>466</v>
      </c>
      <c r="D242" s="162"/>
      <c r="E242" s="163">
        <v>5.62</v>
      </c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52"/>
      <c r="X242" s="152"/>
      <c r="Y242" s="152"/>
      <c r="Z242" s="152"/>
      <c r="AA242" s="152"/>
      <c r="AB242" s="152"/>
      <c r="AC242" s="152"/>
      <c r="AD242" s="152"/>
      <c r="AE242" s="152"/>
      <c r="AF242" s="152" t="s">
        <v>163</v>
      </c>
      <c r="AG242" s="152">
        <v>0</v>
      </c>
      <c r="AH242" s="152"/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</row>
    <row r="243" spans="1:59" outlineLevel="1" x14ac:dyDescent="0.2">
      <c r="A243" s="159"/>
      <c r="B243" s="160"/>
      <c r="C243" s="190" t="s">
        <v>467</v>
      </c>
      <c r="D243" s="162"/>
      <c r="E243" s="163">
        <v>5.62</v>
      </c>
      <c r="F243" s="161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  <c r="T243" s="161"/>
      <c r="U243" s="161"/>
      <c r="V243" s="161"/>
      <c r="W243" s="152"/>
      <c r="X243" s="152"/>
      <c r="Y243" s="152"/>
      <c r="Z243" s="152"/>
      <c r="AA243" s="152"/>
      <c r="AB243" s="152"/>
      <c r="AC243" s="152"/>
      <c r="AD243" s="152"/>
      <c r="AE243" s="152"/>
      <c r="AF243" s="152" t="s">
        <v>163</v>
      </c>
      <c r="AG243" s="152">
        <v>0</v>
      </c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</row>
    <row r="244" spans="1:59" ht="33.75" outlineLevel="1" x14ac:dyDescent="0.2">
      <c r="A244" s="171">
        <v>88</v>
      </c>
      <c r="B244" s="172" t="s">
        <v>468</v>
      </c>
      <c r="C244" s="189" t="s">
        <v>469</v>
      </c>
      <c r="D244" s="173" t="s">
        <v>157</v>
      </c>
      <c r="E244" s="174">
        <v>5.3562599999999998</v>
      </c>
      <c r="F244" s="175"/>
      <c r="G244" s="176">
        <f>ROUND(E244*F244,2)</f>
        <v>0</v>
      </c>
      <c r="H244" s="175"/>
      <c r="I244" s="176">
        <f>ROUND(E244*H244,2)</f>
        <v>0</v>
      </c>
      <c r="J244" s="175"/>
      <c r="K244" s="176">
        <f>ROUND(E244*J244,2)</f>
        <v>0</v>
      </c>
      <c r="L244" s="176">
        <v>21</v>
      </c>
      <c r="M244" s="176">
        <f>G244*(1+L244/100)</f>
        <v>0</v>
      </c>
      <c r="N244" s="176">
        <v>1.82E-3</v>
      </c>
      <c r="O244" s="176">
        <f>ROUND(E244*N244,2)</f>
        <v>0.01</v>
      </c>
      <c r="P244" s="176">
        <v>1.8</v>
      </c>
      <c r="Q244" s="176">
        <f>ROUND(E244*P244,2)</f>
        <v>9.64</v>
      </c>
      <c r="R244" s="176" t="s">
        <v>416</v>
      </c>
      <c r="S244" s="177" t="s">
        <v>159</v>
      </c>
      <c r="T244" s="161">
        <v>3.6080000000000001</v>
      </c>
      <c r="U244" s="161">
        <f>ROUND(E244*T244,2)</f>
        <v>19.329999999999998</v>
      </c>
      <c r="V244" s="161"/>
      <c r="W244" s="152"/>
      <c r="X244" s="152"/>
      <c r="Y244" s="152"/>
      <c r="Z244" s="152"/>
      <c r="AA244" s="152"/>
      <c r="AB244" s="152"/>
      <c r="AC244" s="152"/>
      <c r="AD244" s="152"/>
      <c r="AE244" s="152"/>
      <c r="AF244" s="152" t="s">
        <v>154</v>
      </c>
      <c r="AG244" s="152"/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</row>
    <row r="245" spans="1:59" outlineLevel="1" x14ac:dyDescent="0.2">
      <c r="A245" s="159"/>
      <c r="B245" s="160"/>
      <c r="C245" s="241" t="s">
        <v>470</v>
      </c>
      <c r="D245" s="242"/>
      <c r="E245" s="242"/>
      <c r="F245" s="242"/>
      <c r="G245" s="242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52"/>
      <c r="X245" s="152"/>
      <c r="Y245" s="152"/>
      <c r="Z245" s="152"/>
      <c r="AA245" s="152"/>
      <c r="AB245" s="152"/>
      <c r="AC245" s="152"/>
      <c r="AD245" s="152"/>
      <c r="AE245" s="152"/>
      <c r="AF245" s="152" t="s">
        <v>161</v>
      </c>
      <c r="AG245" s="152"/>
      <c r="AH245" s="152"/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</row>
    <row r="246" spans="1:59" outlineLevel="1" x14ac:dyDescent="0.2">
      <c r="A246" s="159"/>
      <c r="B246" s="160"/>
      <c r="C246" s="190" t="s">
        <v>471</v>
      </c>
      <c r="D246" s="162"/>
      <c r="E246" s="163">
        <v>1.64808</v>
      </c>
      <c r="F246" s="161"/>
      <c r="G246" s="161"/>
      <c r="H246" s="161"/>
      <c r="I246" s="161"/>
      <c r="J246" s="161"/>
      <c r="K246" s="161"/>
      <c r="L246" s="161"/>
      <c r="M246" s="161"/>
      <c r="N246" s="161"/>
      <c r="O246" s="161"/>
      <c r="P246" s="161"/>
      <c r="Q246" s="161"/>
      <c r="R246" s="161"/>
      <c r="S246" s="161"/>
      <c r="T246" s="161"/>
      <c r="U246" s="161"/>
      <c r="V246" s="161"/>
      <c r="W246" s="152"/>
      <c r="X246" s="152"/>
      <c r="Y246" s="152"/>
      <c r="Z246" s="152"/>
      <c r="AA246" s="152"/>
      <c r="AB246" s="152"/>
      <c r="AC246" s="152"/>
      <c r="AD246" s="152"/>
      <c r="AE246" s="152"/>
      <c r="AF246" s="152" t="s">
        <v>163</v>
      </c>
      <c r="AG246" s="152">
        <v>0</v>
      </c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</row>
    <row r="247" spans="1:59" outlineLevel="1" x14ac:dyDescent="0.2">
      <c r="A247" s="159"/>
      <c r="B247" s="160"/>
      <c r="C247" s="190" t="s">
        <v>472</v>
      </c>
      <c r="D247" s="162"/>
      <c r="E247" s="163">
        <v>1.2360599999999999</v>
      </c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52"/>
      <c r="X247" s="152"/>
      <c r="Y247" s="152"/>
      <c r="Z247" s="152"/>
      <c r="AA247" s="152"/>
      <c r="AB247" s="152"/>
      <c r="AC247" s="152"/>
      <c r="AD247" s="152"/>
      <c r="AE247" s="152"/>
      <c r="AF247" s="152" t="s">
        <v>163</v>
      </c>
      <c r="AG247" s="152">
        <v>0</v>
      </c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</row>
    <row r="248" spans="1:59" outlineLevel="1" x14ac:dyDescent="0.2">
      <c r="A248" s="159"/>
      <c r="B248" s="160"/>
      <c r="C248" s="190" t="s">
        <v>473</v>
      </c>
      <c r="D248" s="162"/>
      <c r="E248" s="163">
        <v>1.2360599999999999</v>
      </c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52"/>
      <c r="X248" s="152"/>
      <c r="Y248" s="152"/>
      <c r="Z248" s="152"/>
      <c r="AA248" s="152"/>
      <c r="AB248" s="152"/>
      <c r="AC248" s="152"/>
      <c r="AD248" s="152"/>
      <c r="AE248" s="152"/>
      <c r="AF248" s="152" t="s">
        <v>163</v>
      </c>
      <c r="AG248" s="152">
        <v>0</v>
      </c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</row>
    <row r="249" spans="1:59" outlineLevel="1" x14ac:dyDescent="0.2">
      <c r="A249" s="159"/>
      <c r="B249" s="160"/>
      <c r="C249" s="190" t="s">
        <v>474</v>
      </c>
      <c r="D249" s="162"/>
      <c r="E249" s="163">
        <v>1.2360599999999999</v>
      </c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52"/>
      <c r="X249" s="152"/>
      <c r="Y249" s="152"/>
      <c r="Z249" s="152"/>
      <c r="AA249" s="152"/>
      <c r="AB249" s="152"/>
      <c r="AC249" s="152"/>
      <c r="AD249" s="152"/>
      <c r="AE249" s="152"/>
      <c r="AF249" s="152" t="s">
        <v>163</v>
      </c>
      <c r="AG249" s="152">
        <v>0</v>
      </c>
      <c r="AH249" s="152"/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</row>
    <row r="250" spans="1:59" ht="33.75" outlineLevel="1" x14ac:dyDescent="0.2">
      <c r="A250" s="171">
        <v>89</v>
      </c>
      <c r="B250" s="172" t="s">
        <v>475</v>
      </c>
      <c r="C250" s="189" t="s">
        <v>476</v>
      </c>
      <c r="D250" s="173" t="s">
        <v>295</v>
      </c>
      <c r="E250" s="174">
        <v>16</v>
      </c>
      <c r="F250" s="175"/>
      <c r="G250" s="176">
        <f>ROUND(E250*F250,2)</f>
        <v>0</v>
      </c>
      <c r="H250" s="175"/>
      <c r="I250" s="176">
        <f>ROUND(E250*H250,2)</f>
        <v>0</v>
      </c>
      <c r="J250" s="175"/>
      <c r="K250" s="176">
        <f>ROUND(E250*J250,2)</f>
        <v>0</v>
      </c>
      <c r="L250" s="176">
        <v>21</v>
      </c>
      <c r="M250" s="176">
        <f>G250*(1+L250/100)</f>
        <v>0</v>
      </c>
      <c r="N250" s="176">
        <v>0</v>
      </c>
      <c r="O250" s="176">
        <f>ROUND(E250*N250,2)</f>
        <v>0</v>
      </c>
      <c r="P250" s="176">
        <v>6.5000000000000002E-2</v>
      </c>
      <c r="Q250" s="176">
        <f>ROUND(E250*P250,2)</f>
        <v>1.04</v>
      </c>
      <c r="R250" s="176" t="s">
        <v>416</v>
      </c>
      <c r="S250" s="177" t="s">
        <v>159</v>
      </c>
      <c r="T250" s="161">
        <v>0.93</v>
      </c>
      <c r="U250" s="161">
        <f>ROUND(E250*T250,2)</f>
        <v>14.88</v>
      </c>
      <c r="V250" s="161"/>
      <c r="W250" s="152"/>
      <c r="X250" s="152"/>
      <c r="Y250" s="152"/>
      <c r="Z250" s="152"/>
      <c r="AA250" s="152"/>
      <c r="AB250" s="152"/>
      <c r="AC250" s="152"/>
      <c r="AD250" s="152"/>
      <c r="AE250" s="152"/>
      <c r="AF250" s="152" t="s">
        <v>183</v>
      </c>
      <c r="AG250" s="152"/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</row>
    <row r="251" spans="1:59" outlineLevel="1" x14ac:dyDescent="0.2">
      <c r="A251" s="159"/>
      <c r="B251" s="160"/>
      <c r="C251" s="190" t="s">
        <v>477</v>
      </c>
      <c r="D251" s="162"/>
      <c r="E251" s="163">
        <v>16</v>
      </c>
      <c r="F251" s="161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52"/>
      <c r="X251" s="152"/>
      <c r="Y251" s="152"/>
      <c r="Z251" s="152"/>
      <c r="AA251" s="152"/>
      <c r="AB251" s="152"/>
      <c r="AC251" s="152"/>
      <c r="AD251" s="152"/>
      <c r="AE251" s="152"/>
      <c r="AF251" s="152" t="s">
        <v>163</v>
      </c>
      <c r="AG251" s="152">
        <v>0</v>
      </c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</row>
    <row r="252" spans="1:59" ht="22.5" outlineLevel="1" x14ac:dyDescent="0.2">
      <c r="A252" s="178">
        <v>90</v>
      </c>
      <c r="B252" s="179" t="s">
        <v>478</v>
      </c>
      <c r="C252" s="188" t="s">
        <v>479</v>
      </c>
      <c r="D252" s="180" t="s">
        <v>295</v>
      </c>
      <c r="E252" s="181">
        <v>3</v>
      </c>
      <c r="F252" s="182"/>
      <c r="G252" s="183">
        <f>ROUND(E252*F252,2)</f>
        <v>0</v>
      </c>
      <c r="H252" s="182"/>
      <c r="I252" s="183">
        <f>ROUND(E252*H252,2)</f>
        <v>0</v>
      </c>
      <c r="J252" s="182"/>
      <c r="K252" s="183">
        <f>ROUND(E252*J252,2)</f>
        <v>0</v>
      </c>
      <c r="L252" s="183">
        <v>21</v>
      </c>
      <c r="M252" s="183">
        <f>G252*(1+L252/100)</f>
        <v>0</v>
      </c>
      <c r="N252" s="183">
        <v>4.7489999999999997E-2</v>
      </c>
      <c r="O252" s="183">
        <f>ROUND(E252*N252,2)</f>
        <v>0.14000000000000001</v>
      </c>
      <c r="P252" s="183">
        <v>0</v>
      </c>
      <c r="Q252" s="183">
        <f>ROUND(E252*P252,2)</f>
        <v>0</v>
      </c>
      <c r="R252" s="183" t="s">
        <v>416</v>
      </c>
      <c r="S252" s="184" t="s">
        <v>159</v>
      </c>
      <c r="T252" s="161">
        <v>3.4820000000000002</v>
      </c>
      <c r="U252" s="161">
        <f>ROUND(E252*T252,2)</f>
        <v>10.45</v>
      </c>
      <c r="V252" s="161"/>
      <c r="W252" s="152"/>
      <c r="X252" s="152"/>
      <c r="Y252" s="152"/>
      <c r="Z252" s="152"/>
      <c r="AA252" s="152"/>
      <c r="AB252" s="152"/>
      <c r="AC252" s="152"/>
      <c r="AD252" s="152"/>
      <c r="AE252" s="152"/>
      <c r="AF252" s="152" t="s">
        <v>154</v>
      </c>
      <c r="AG252" s="152"/>
      <c r="AH252" s="152"/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</row>
    <row r="253" spans="1:59" ht="22.5" outlineLevel="1" x14ac:dyDescent="0.2">
      <c r="A253" s="178">
        <v>91</v>
      </c>
      <c r="B253" s="179" t="s">
        <v>480</v>
      </c>
      <c r="C253" s="188" t="s">
        <v>481</v>
      </c>
      <c r="D253" s="180" t="s">
        <v>295</v>
      </c>
      <c r="E253" s="181">
        <v>1</v>
      </c>
      <c r="F253" s="182"/>
      <c r="G253" s="183">
        <f>ROUND(E253*F253,2)</f>
        <v>0</v>
      </c>
      <c r="H253" s="182"/>
      <c r="I253" s="183">
        <f>ROUND(E253*H253,2)</f>
        <v>0</v>
      </c>
      <c r="J253" s="182"/>
      <c r="K253" s="183">
        <f>ROUND(E253*J253,2)</f>
        <v>0</v>
      </c>
      <c r="L253" s="183">
        <v>21</v>
      </c>
      <c r="M253" s="183">
        <f>G253*(1+L253/100)</f>
        <v>0</v>
      </c>
      <c r="N253" s="183">
        <v>7.4270000000000003E-2</v>
      </c>
      <c r="O253" s="183">
        <f>ROUND(E253*N253,2)</f>
        <v>7.0000000000000007E-2</v>
      </c>
      <c r="P253" s="183">
        <v>0</v>
      </c>
      <c r="Q253" s="183">
        <f>ROUND(E253*P253,2)</f>
        <v>0</v>
      </c>
      <c r="R253" s="183" t="s">
        <v>416</v>
      </c>
      <c r="S253" s="184" t="s">
        <v>159</v>
      </c>
      <c r="T253" s="161">
        <v>4.6349999999999998</v>
      </c>
      <c r="U253" s="161">
        <f>ROUND(E253*T253,2)</f>
        <v>4.6399999999999997</v>
      </c>
      <c r="V253" s="161"/>
      <c r="W253" s="152"/>
      <c r="X253" s="152"/>
      <c r="Y253" s="152"/>
      <c r="Z253" s="152"/>
      <c r="AA253" s="152"/>
      <c r="AB253" s="152"/>
      <c r="AC253" s="152"/>
      <c r="AD253" s="152"/>
      <c r="AE253" s="152"/>
      <c r="AF253" s="152" t="s">
        <v>183</v>
      </c>
      <c r="AG253" s="152"/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</row>
    <row r="254" spans="1:59" x14ac:dyDescent="0.2">
      <c r="A254" s="165" t="s">
        <v>145</v>
      </c>
      <c r="B254" s="166" t="s">
        <v>92</v>
      </c>
      <c r="C254" s="187" t="s">
        <v>93</v>
      </c>
      <c r="D254" s="167"/>
      <c r="E254" s="168"/>
      <c r="F254" s="169"/>
      <c r="G254" s="169">
        <f>SUMIF(AF255:AF256,"&lt;&gt;NOR",G255:G256)</f>
        <v>0</v>
      </c>
      <c r="H254" s="169"/>
      <c r="I254" s="169">
        <f>SUM(I255:I256)</f>
        <v>0</v>
      </c>
      <c r="J254" s="169"/>
      <c r="K254" s="169">
        <f>SUM(K255:K256)</f>
        <v>0</v>
      </c>
      <c r="L254" s="169"/>
      <c r="M254" s="169">
        <f>SUM(M255:M256)</f>
        <v>0</v>
      </c>
      <c r="N254" s="169"/>
      <c r="O254" s="169">
        <f>SUM(O255:O256)</f>
        <v>0</v>
      </c>
      <c r="P254" s="169"/>
      <c r="Q254" s="169">
        <f>SUM(Q255:Q256)</f>
        <v>0</v>
      </c>
      <c r="R254" s="169"/>
      <c r="S254" s="170"/>
      <c r="T254" s="164"/>
      <c r="U254" s="164">
        <f>SUM(U255:U256)</f>
        <v>32.9</v>
      </c>
      <c r="V254" s="164"/>
      <c r="AF254" t="s">
        <v>146</v>
      </c>
    </row>
    <row r="255" spans="1:59" ht="33.75" outlineLevel="1" x14ac:dyDescent="0.2">
      <c r="A255" s="171">
        <v>92</v>
      </c>
      <c r="B255" s="172" t="s">
        <v>482</v>
      </c>
      <c r="C255" s="189" t="s">
        <v>483</v>
      </c>
      <c r="D255" s="173" t="s">
        <v>191</v>
      </c>
      <c r="E255" s="174">
        <v>17.386700000000001</v>
      </c>
      <c r="F255" s="175"/>
      <c r="G255" s="176">
        <f>ROUND(E255*F255,2)</f>
        <v>0</v>
      </c>
      <c r="H255" s="175"/>
      <c r="I255" s="176">
        <f>ROUND(E255*H255,2)</f>
        <v>0</v>
      </c>
      <c r="J255" s="175"/>
      <c r="K255" s="176">
        <f>ROUND(E255*J255,2)</f>
        <v>0</v>
      </c>
      <c r="L255" s="176">
        <v>21</v>
      </c>
      <c r="M255" s="176">
        <f>G255*(1+L255/100)</f>
        <v>0</v>
      </c>
      <c r="N255" s="176">
        <v>0</v>
      </c>
      <c r="O255" s="176">
        <f>ROUND(E255*N255,2)</f>
        <v>0</v>
      </c>
      <c r="P255" s="176">
        <v>0</v>
      </c>
      <c r="Q255" s="176">
        <f>ROUND(E255*P255,2)</f>
        <v>0</v>
      </c>
      <c r="R255" s="176" t="s">
        <v>248</v>
      </c>
      <c r="S255" s="177" t="s">
        <v>159</v>
      </c>
      <c r="T255" s="161">
        <v>1.8919999999999999</v>
      </c>
      <c r="U255" s="161">
        <f>ROUND(E255*T255,2)</f>
        <v>32.9</v>
      </c>
      <c r="V255" s="161"/>
      <c r="W255" s="152"/>
      <c r="X255" s="152"/>
      <c r="Y255" s="152"/>
      <c r="Z255" s="152"/>
      <c r="AA255" s="152"/>
      <c r="AB255" s="152"/>
      <c r="AC255" s="152"/>
      <c r="AD255" s="152"/>
      <c r="AE255" s="152"/>
      <c r="AF255" s="152" t="s">
        <v>484</v>
      </c>
      <c r="AG255" s="152"/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</row>
    <row r="256" spans="1:59" outlineLevel="1" x14ac:dyDescent="0.2">
      <c r="A256" s="159"/>
      <c r="B256" s="160"/>
      <c r="C256" s="241" t="s">
        <v>485</v>
      </c>
      <c r="D256" s="242"/>
      <c r="E256" s="242"/>
      <c r="F256" s="242"/>
      <c r="G256" s="242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52"/>
      <c r="X256" s="152"/>
      <c r="Y256" s="152"/>
      <c r="Z256" s="152"/>
      <c r="AA256" s="152"/>
      <c r="AB256" s="152"/>
      <c r="AC256" s="152"/>
      <c r="AD256" s="152"/>
      <c r="AE256" s="152"/>
      <c r="AF256" s="152" t="s">
        <v>161</v>
      </c>
      <c r="AG256" s="152"/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</row>
    <row r="257" spans="1:59" x14ac:dyDescent="0.2">
      <c r="A257" s="165" t="s">
        <v>145</v>
      </c>
      <c r="B257" s="166" t="s">
        <v>94</v>
      </c>
      <c r="C257" s="187" t="s">
        <v>95</v>
      </c>
      <c r="D257" s="167"/>
      <c r="E257" s="168"/>
      <c r="F257" s="169"/>
      <c r="G257" s="169">
        <f>SUMIF(AF258:AF271,"&lt;&gt;NOR",G258:G271)</f>
        <v>0</v>
      </c>
      <c r="H257" s="169"/>
      <c r="I257" s="169">
        <f>SUM(I258:I271)</f>
        <v>0</v>
      </c>
      <c r="J257" s="169"/>
      <c r="K257" s="169">
        <f>SUM(K258:K271)</f>
        <v>0</v>
      </c>
      <c r="L257" s="169"/>
      <c r="M257" s="169">
        <f>SUM(M258:M271)</f>
        <v>0</v>
      </c>
      <c r="N257" s="169"/>
      <c r="O257" s="169">
        <f>SUM(O258:O271)</f>
        <v>0.36000000000000004</v>
      </c>
      <c r="P257" s="169"/>
      <c r="Q257" s="169">
        <f>SUM(Q258:Q271)</f>
        <v>0</v>
      </c>
      <c r="R257" s="169"/>
      <c r="S257" s="170"/>
      <c r="T257" s="164"/>
      <c r="U257" s="164">
        <f>SUM(U258:U271)</f>
        <v>24.32</v>
      </c>
      <c r="V257" s="164"/>
      <c r="AF257" t="s">
        <v>146</v>
      </c>
    </row>
    <row r="258" spans="1:59" ht="33.75" outlineLevel="1" x14ac:dyDescent="0.2">
      <c r="A258" s="171">
        <v>93</v>
      </c>
      <c r="B258" s="172" t="s">
        <v>486</v>
      </c>
      <c r="C258" s="189" t="s">
        <v>487</v>
      </c>
      <c r="D258" s="173" t="s">
        <v>295</v>
      </c>
      <c r="E258" s="174">
        <v>5.73</v>
      </c>
      <c r="F258" s="175"/>
      <c r="G258" s="176">
        <f>ROUND(E258*F258,2)</f>
        <v>0</v>
      </c>
      <c r="H258" s="175"/>
      <c r="I258" s="176">
        <f>ROUND(E258*H258,2)</f>
        <v>0</v>
      </c>
      <c r="J258" s="175"/>
      <c r="K258" s="176">
        <f>ROUND(E258*J258,2)</f>
        <v>0</v>
      </c>
      <c r="L258" s="176">
        <v>21</v>
      </c>
      <c r="M258" s="176">
        <f>G258*(1+L258/100)</f>
        <v>0</v>
      </c>
      <c r="N258" s="176">
        <v>2.1000000000000001E-4</v>
      </c>
      <c r="O258" s="176">
        <f>ROUND(E258*N258,2)</f>
        <v>0</v>
      </c>
      <c r="P258" s="176">
        <v>0</v>
      </c>
      <c r="Q258" s="176">
        <f>ROUND(E258*P258,2)</f>
        <v>0</v>
      </c>
      <c r="R258" s="176" t="s">
        <v>488</v>
      </c>
      <c r="S258" s="177" t="s">
        <v>159</v>
      </c>
      <c r="T258" s="161">
        <v>0.27</v>
      </c>
      <c r="U258" s="161">
        <f>ROUND(E258*T258,2)</f>
        <v>1.55</v>
      </c>
      <c r="V258" s="161"/>
      <c r="W258" s="152"/>
      <c r="X258" s="152"/>
      <c r="Y258" s="152"/>
      <c r="Z258" s="152"/>
      <c r="AA258" s="152"/>
      <c r="AB258" s="152"/>
      <c r="AC258" s="152"/>
      <c r="AD258" s="152"/>
      <c r="AE258" s="152"/>
      <c r="AF258" s="152" t="s">
        <v>183</v>
      </c>
      <c r="AG258" s="152"/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</row>
    <row r="259" spans="1:59" outlineLevel="1" x14ac:dyDescent="0.2">
      <c r="A259" s="159"/>
      <c r="B259" s="160"/>
      <c r="C259" s="190" t="s">
        <v>489</v>
      </c>
      <c r="D259" s="162"/>
      <c r="E259" s="163">
        <v>5.73</v>
      </c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52"/>
      <c r="X259" s="152"/>
      <c r="Y259" s="152"/>
      <c r="Z259" s="152"/>
      <c r="AA259" s="152"/>
      <c r="AB259" s="152"/>
      <c r="AC259" s="152"/>
      <c r="AD259" s="152"/>
      <c r="AE259" s="152"/>
      <c r="AF259" s="152" t="s">
        <v>163</v>
      </c>
      <c r="AG259" s="152">
        <v>0</v>
      </c>
      <c r="AH259" s="152"/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</row>
    <row r="260" spans="1:59" outlineLevel="1" x14ac:dyDescent="0.2">
      <c r="A260" s="178">
        <v>94</v>
      </c>
      <c r="B260" s="179" t="s">
        <v>490</v>
      </c>
      <c r="C260" s="188" t="s">
        <v>491</v>
      </c>
      <c r="D260" s="180" t="s">
        <v>314</v>
      </c>
      <c r="E260" s="181">
        <v>20</v>
      </c>
      <c r="F260" s="182"/>
      <c r="G260" s="183">
        <f>ROUND(E260*F260,2)</f>
        <v>0</v>
      </c>
      <c r="H260" s="182"/>
      <c r="I260" s="183">
        <f>ROUND(E260*H260,2)</f>
        <v>0</v>
      </c>
      <c r="J260" s="182"/>
      <c r="K260" s="183">
        <f>ROUND(E260*J260,2)</f>
        <v>0</v>
      </c>
      <c r="L260" s="183">
        <v>21</v>
      </c>
      <c r="M260" s="183">
        <f>G260*(1+L260/100)</f>
        <v>0</v>
      </c>
      <c r="N260" s="183">
        <v>3.0000000000000001E-5</v>
      </c>
      <c r="O260" s="183">
        <f>ROUND(E260*N260,2)</f>
        <v>0</v>
      </c>
      <c r="P260" s="183">
        <v>0</v>
      </c>
      <c r="Q260" s="183">
        <f>ROUND(E260*P260,2)</f>
        <v>0</v>
      </c>
      <c r="R260" s="183" t="s">
        <v>488</v>
      </c>
      <c r="S260" s="184" t="s">
        <v>159</v>
      </c>
      <c r="T260" s="161">
        <v>0.16500000000000001</v>
      </c>
      <c r="U260" s="161">
        <f>ROUND(E260*T260,2)</f>
        <v>3.3</v>
      </c>
      <c r="V260" s="161"/>
      <c r="W260" s="152"/>
      <c r="X260" s="152"/>
      <c r="Y260" s="152"/>
      <c r="Z260" s="152"/>
      <c r="AA260" s="152"/>
      <c r="AB260" s="152"/>
      <c r="AC260" s="152"/>
      <c r="AD260" s="152"/>
      <c r="AE260" s="152"/>
      <c r="AF260" s="152" t="s">
        <v>183</v>
      </c>
      <c r="AG260" s="152"/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</row>
    <row r="261" spans="1:59" ht="22.5" outlineLevel="1" x14ac:dyDescent="0.2">
      <c r="A261" s="178">
        <v>95</v>
      </c>
      <c r="B261" s="179" t="s">
        <v>492</v>
      </c>
      <c r="C261" s="188" t="s">
        <v>493</v>
      </c>
      <c r="D261" s="180" t="s">
        <v>149</v>
      </c>
      <c r="E261" s="181">
        <v>1</v>
      </c>
      <c r="F261" s="182"/>
      <c r="G261" s="183">
        <f>ROUND(E261*F261,2)</f>
        <v>0</v>
      </c>
      <c r="H261" s="182"/>
      <c r="I261" s="183">
        <f>ROUND(E261*H261,2)</f>
        <v>0</v>
      </c>
      <c r="J261" s="182"/>
      <c r="K261" s="183">
        <f>ROUND(E261*J261,2)</f>
        <v>0</v>
      </c>
      <c r="L261" s="183">
        <v>21</v>
      </c>
      <c r="M261" s="183">
        <f>G261*(1+L261/100)</f>
        <v>0</v>
      </c>
      <c r="N261" s="183">
        <v>5.8199999999999997E-3</v>
      </c>
      <c r="O261" s="183">
        <f>ROUND(E261*N261,2)</f>
        <v>0.01</v>
      </c>
      <c r="P261" s="183">
        <v>0</v>
      </c>
      <c r="Q261" s="183">
        <f>ROUND(E261*P261,2)</f>
        <v>0</v>
      </c>
      <c r="R261" s="183"/>
      <c r="S261" s="184" t="s">
        <v>150</v>
      </c>
      <c r="T261" s="161">
        <v>2.9</v>
      </c>
      <c r="U261" s="161">
        <f>ROUND(E261*T261,2)</f>
        <v>2.9</v>
      </c>
      <c r="V261" s="161"/>
      <c r="W261" s="152"/>
      <c r="X261" s="152"/>
      <c r="Y261" s="152"/>
      <c r="Z261" s="152"/>
      <c r="AA261" s="152"/>
      <c r="AB261" s="152"/>
      <c r="AC261" s="152"/>
      <c r="AD261" s="152"/>
      <c r="AE261" s="152"/>
      <c r="AF261" s="152" t="s">
        <v>494</v>
      </c>
      <c r="AG261" s="152"/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  <c r="BG261" s="152"/>
    </row>
    <row r="262" spans="1:59" ht="33.75" outlineLevel="1" x14ac:dyDescent="0.2">
      <c r="A262" s="171">
        <v>96</v>
      </c>
      <c r="B262" s="172" t="s">
        <v>495</v>
      </c>
      <c r="C262" s="189" t="s">
        <v>496</v>
      </c>
      <c r="D262" s="173" t="s">
        <v>197</v>
      </c>
      <c r="E262" s="174">
        <v>1</v>
      </c>
      <c r="F262" s="175"/>
      <c r="G262" s="176">
        <f>ROUND(E262*F262,2)</f>
        <v>0</v>
      </c>
      <c r="H262" s="175"/>
      <c r="I262" s="176">
        <f>ROUND(E262*H262,2)</f>
        <v>0</v>
      </c>
      <c r="J262" s="175"/>
      <c r="K262" s="176">
        <f>ROUND(E262*J262,2)</f>
        <v>0</v>
      </c>
      <c r="L262" s="176">
        <v>21</v>
      </c>
      <c r="M262" s="176">
        <f>G262*(1+L262/100)</f>
        <v>0</v>
      </c>
      <c r="N262" s="176">
        <v>7.6400000000000001E-3</v>
      </c>
      <c r="O262" s="176">
        <f>ROUND(E262*N262,2)</f>
        <v>0.01</v>
      </c>
      <c r="P262" s="176">
        <v>0</v>
      </c>
      <c r="Q262" s="176">
        <f>ROUND(E262*P262,2)</f>
        <v>0</v>
      </c>
      <c r="R262" s="176" t="s">
        <v>497</v>
      </c>
      <c r="S262" s="177" t="s">
        <v>159</v>
      </c>
      <c r="T262" s="161">
        <v>0.33402999999999999</v>
      </c>
      <c r="U262" s="161">
        <f>ROUND(E262*T262,2)</f>
        <v>0.33</v>
      </c>
      <c r="V262" s="161"/>
      <c r="W262" s="152"/>
      <c r="X262" s="152"/>
      <c r="Y262" s="152"/>
      <c r="Z262" s="152"/>
      <c r="AA262" s="152"/>
      <c r="AB262" s="152"/>
      <c r="AC262" s="152"/>
      <c r="AD262" s="152"/>
      <c r="AE262" s="152"/>
      <c r="AF262" s="152" t="s">
        <v>304</v>
      </c>
      <c r="AG262" s="152"/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</row>
    <row r="263" spans="1:59" outlineLevel="1" x14ac:dyDescent="0.2">
      <c r="A263" s="159"/>
      <c r="B263" s="160"/>
      <c r="C263" s="190" t="s">
        <v>498</v>
      </c>
      <c r="D263" s="162"/>
      <c r="E263" s="163">
        <v>1</v>
      </c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52"/>
      <c r="X263" s="152"/>
      <c r="Y263" s="152"/>
      <c r="Z263" s="152"/>
      <c r="AA263" s="152"/>
      <c r="AB263" s="152"/>
      <c r="AC263" s="152"/>
      <c r="AD263" s="152"/>
      <c r="AE263" s="152"/>
      <c r="AF263" s="152" t="s">
        <v>163</v>
      </c>
      <c r="AG263" s="152">
        <v>0</v>
      </c>
      <c r="AH263" s="152"/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</row>
    <row r="264" spans="1:59" ht="33.75" outlineLevel="1" x14ac:dyDescent="0.2">
      <c r="A264" s="171">
        <v>97</v>
      </c>
      <c r="B264" s="172" t="s">
        <v>499</v>
      </c>
      <c r="C264" s="189" t="s">
        <v>500</v>
      </c>
      <c r="D264" s="173" t="s">
        <v>197</v>
      </c>
      <c r="E264" s="174">
        <v>4.9741999999999997</v>
      </c>
      <c r="F264" s="175"/>
      <c r="G264" s="176">
        <f>ROUND(E264*F264,2)</f>
        <v>0</v>
      </c>
      <c r="H264" s="175"/>
      <c r="I264" s="176">
        <f>ROUND(E264*H264,2)</f>
        <v>0</v>
      </c>
      <c r="J264" s="175"/>
      <c r="K264" s="176">
        <f>ROUND(E264*J264,2)</f>
        <v>0</v>
      </c>
      <c r="L264" s="176">
        <v>21</v>
      </c>
      <c r="M264" s="176">
        <f>G264*(1+L264/100)</f>
        <v>0</v>
      </c>
      <c r="N264" s="176">
        <v>1.332E-2</v>
      </c>
      <c r="O264" s="176">
        <f>ROUND(E264*N264,2)</f>
        <v>7.0000000000000007E-2</v>
      </c>
      <c r="P264" s="176">
        <v>0</v>
      </c>
      <c r="Q264" s="176">
        <f>ROUND(E264*P264,2)</f>
        <v>0</v>
      </c>
      <c r="R264" s="176" t="s">
        <v>497</v>
      </c>
      <c r="S264" s="177" t="s">
        <v>159</v>
      </c>
      <c r="T264" s="161">
        <v>0.61997999999999998</v>
      </c>
      <c r="U264" s="161">
        <f>ROUND(E264*T264,2)</f>
        <v>3.08</v>
      </c>
      <c r="V264" s="161"/>
      <c r="W264" s="152"/>
      <c r="X264" s="152"/>
      <c r="Y264" s="152"/>
      <c r="Z264" s="152"/>
      <c r="AA264" s="152"/>
      <c r="AB264" s="152"/>
      <c r="AC264" s="152"/>
      <c r="AD264" s="152"/>
      <c r="AE264" s="152"/>
      <c r="AF264" s="152" t="s">
        <v>304</v>
      </c>
      <c r="AG264" s="152"/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</row>
    <row r="265" spans="1:59" outlineLevel="1" x14ac:dyDescent="0.2">
      <c r="A265" s="159"/>
      <c r="B265" s="160"/>
      <c r="C265" s="190" t="s">
        <v>501</v>
      </c>
      <c r="D265" s="162"/>
      <c r="E265" s="163">
        <v>4.9741999999999997</v>
      </c>
      <c r="F265" s="161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52"/>
      <c r="X265" s="152"/>
      <c r="Y265" s="152"/>
      <c r="Z265" s="152"/>
      <c r="AA265" s="152"/>
      <c r="AB265" s="152"/>
      <c r="AC265" s="152"/>
      <c r="AD265" s="152"/>
      <c r="AE265" s="152"/>
      <c r="AF265" s="152" t="s">
        <v>163</v>
      </c>
      <c r="AG265" s="152">
        <v>0</v>
      </c>
      <c r="AH265" s="152"/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</row>
    <row r="266" spans="1:59" ht="33.75" outlineLevel="1" x14ac:dyDescent="0.2">
      <c r="A266" s="171">
        <v>98</v>
      </c>
      <c r="B266" s="172" t="s">
        <v>502</v>
      </c>
      <c r="C266" s="189" t="s">
        <v>503</v>
      </c>
      <c r="D266" s="173" t="s">
        <v>197</v>
      </c>
      <c r="E266" s="174">
        <v>17.25</v>
      </c>
      <c r="F266" s="175"/>
      <c r="G266" s="176">
        <f>ROUND(E266*F266,2)</f>
        <v>0</v>
      </c>
      <c r="H266" s="175"/>
      <c r="I266" s="176">
        <f>ROUND(E266*H266,2)</f>
        <v>0</v>
      </c>
      <c r="J266" s="175"/>
      <c r="K266" s="176">
        <f>ROUND(E266*J266,2)</f>
        <v>0</v>
      </c>
      <c r="L266" s="176">
        <v>21</v>
      </c>
      <c r="M266" s="176">
        <f>G266*(1+L266/100)</f>
        <v>0</v>
      </c>
      <c r="N266" s="176">
        <v>1.468E-2</v>
      </c>
      <c r="O266" s="176">
        <f>ROUND(E266*N266,2)</f>
        <v>0.25</v>
      </c>
      <c r="P266" s="176">
        <v>0</v>
      </c>
      <c r="Q266" s="176">
        <f>ROUND(E266*P266,2)</f>
        <v>0</v>
      </c>
      <c r="R266" s="176" t="s">
        <v>497</v>
      </c>
      <c r="S266" s="177" t="s">
        <v>159</v>
      </c>
      <c r="T266" s="161">
        <v>0.76063999999999998</v>
      </c>
      <c r="U266" s="161">
        <f>ROUND(E266*T266,2)</f>
        <v>13.12</v>
      </c>
      <c r="V266" s="161"/>
      <c r="W266" s="152"/>
      <c r="X266" s="152"/>
      <c r="Y266" s="152"/>
      <c r="Z266" s="152"/>
      <c r="AA266" s="152"/>
      <c r="AB266" s="152"/>
      <c r="AC266" s="152"/>
      <c r="AD266" s="152"/>
      <c r="AE266" s="152"/>
      <c r="AF266" s="152" t="s">
        <v>304</v>
      </c>
      <c r="AG266" s="152"/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</row>
    <row r="267" spans="1:59" outlineLevel="1" x14ac:dyDescent="0.2">
      <c r="A267" s="159"/>
      <c r="B267" s="160"/>
      <c r="C267" s="190" t="s">
        <v>504</v>
      </c>
      <c r="D267" s="162"/>
      <c r="E267" s="163">
        <v>17.88</v>
      </c>
      <c r="F267" s="161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52"/>
      <c r="X267" s="152"/>
      <c r="Y267" s="152"/>
      <c r="Z267" s="152"/>
      <c r="AA267" s="152"/>
      <c r="AB267" s="152"/>
      <c r="AC267" s="152"/>
      <c r="AD267" s="152"/>
      <c r="AE267" s="152"/>
      <c r="AF267" s="152" t="s">
        <v>163</v>
      </c>
      <c r="AG267" s="152">
        <v>0</v>
      </c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</row>
    <row r="268" spans="1:59" outlineLevel="1" x14ac:dyDescent="0.2">
      <c r="A268" s="159"/>
      <c r="B268" s="160"/>
      <c r="C268" s="190" t="s">
        <v>505</v>
      </c>
      <c r="D268" s="162"/>
      <c r="E268" s="163">
        <v>-0.63</v>
      </c>
      <c r="F268" s="161"/>
      <c r="G268" s="161"/>
      <c r="H268" s="161"/>
      <c r="I268" s="161"/>
      <c r="J268" s="161"/>
      <c r="K268" s="161"/>
      <c r="L268" s="161"/>
      <c r="M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52"/>
      <c r="X268" s="152"/>
      <c r="Y268" s="152"/>
      <c r="Z268" s="152"/>
      <c r="AA268" s="152"/>
      <c r="AB268" s="152"/>
      <c r="AC268" s="152"/>
      <c r="AD268" s="152"/>
      <c r="AE268" s="152"/>
      <c r="AF268" s="152" t="s">
        <v>163</v>
      </c>
      <c r="AG268" s="152">
        <v>0</v>
      </c>
      <c r="AH268" s="152"/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</row>
    <row r="269" spans="1:59" ht="33.75" outlineLevel="1" x14ac:dyDescent="0.2">
      <c r="A269" s="178">
        <v>99</v>
      </c>
      <c r="B269" s="179" t="s">
        <v>506</v>
      </c>
      <c r="C269" s="188" t="s">
        <v>507</v>
      </c>
      <c r="D269" s="180" t="s">
        <v>314</v>
      </c>
      <c r="E269" s="181">
        <v>2</v>
      </c>
      <c r="F269" s="182"/>
      <c r="G269" s="183">
        <f>ROUND(E269*F269,2)</f>
        <v>0</v>
      </c>
      <c r="H269" s="182"/>
      <c r="I269" s="183">
        <f>ROUND(E269*H269,2)</f>
        <v>0</v>
      </c>
      <c r="J269" s="182"/>
      <c r="K269" s="183">
        <f>ROUND(E269*J269,2)</f>
        <v>0</v>
      </c>
      <c r="L269" s="183">
        <v>21</v>
      </c>
      <c r="M269" s="183">
        <f>G269*(1+L269/100)</f>
        <v>0</v>
      </c>
      <c r="N269" s="183">
        <v>9.2999999999999992E-3</v>
      </c>
      <c r="O269" s="183">
        <f>ROUND(E269*N269,2)</f>
        <v>0.02</v>
      </c>
      <c r="P269" s="183">
        <v>0</v>
      </c>
      <c r="Q269" s="183">
        <f>ROUND(E269*P269,2)</f>
        <v>0</v>
      </c>
      <c r="R269" s="183" t="s">
        <v>192</v>
      </c>
      <c r="S269" s="184" t="s">
        <v>159</v>
      </c>
      <c r="T269" s="161">
        <v>0</v>
      </c>
      <c r="U269" s="161">
        <f>ROUND(E269*T269,2)</f>
        <v>0</v>
      </c>
      <c r="V269" s="161"/>
      <c r="W269" s="152"/>
      <c r="X269" s="152"/>
      <c r="Y269" s="152"/>
      <c r="Z269" s="152"/>
      <c r="AA269" s="152"/>
      <c r="AB269" s="152"/>
      <c r="AC269" s="152"/>
      <c r="AD269" s="152"/>
      <c r="AE269" s="152"/>
      <c r="AF269" s="152" t="s">
        <v>193</v>
      </c>
      <c r="AG269" s="152"/>
      <c r="AH269" s="152"/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</row>
    <row r="270" spans="1:59" outlineLevel="1" x14ac:dyDescent="0.2">
      <c r="A270" s="171">
        <v>100</v>
      </c>
      <c r="B270" s="172" t="s">
        <v>508</v>
      </c>
      <c r="C270" s="189" t="s">
        <v>509</v>
      </c>
      <c r="D270" s="173" t="s">
        <v>191</v>
      </c>
      <c r="E270" s="174">
        <v>2.622E-2</v>
      </c>
      <c r="F270" s="175"/>
      <c r="G270" s="176">
        <f>ROUND(E270*F270,2)</f>
        <v>0</v>
      </c>
      <c r="H270" s="175"/>
      <c r="I270" s="176">
        <f>ROUND(E270*H270,2)</f>
        <v>0</v>
      </c>
      <c r="J270" s="175"/>
      <c r="K270" s="176">
        <f>ROUND(E270*J270,2)</f>
        <v>0</v>
      </c>
      <c r="L270" s="176">
        <v>21</v>
      </c>
      <c r="M270" s="176">
        <f>G270*(1+L270/100)</f>
        <v>0</v>
      </c>
      <c r="N270" s="176">
        <v>0</v>
      </c>
      <c r="O270" s="176">
        <f>ROUND(E270*N270,2)</f>
        <v>0</v>
      </c>
      <c r="P270" s="176">
        <v>0</v>
      </c>
      <c r="Q270" s="176">
        <f>ROUND(E270*P270,2)</f>
        <v>0</v>
      </c>
      <c r="R270" s="176" t="s">
        <v>488</v>
      </c>
      <c r="S270" s="177" t="s">
        <v>159</v>
      </c>
      <c r="T270" s="161">
        <v>1.5669999999999999</v>
      </c>
      <c r="U270" s="161">
        <f>ROUND(E270*T270,2)</f>
        <v>0.04</v>
      </c>
      <c r="V270" s="161"/>
      <c r="W270" s="152"/>
      <c r="X270" s="152"/>
      <c r="Y270" s="152"/>
      <c r="Z270" s="152"/>
      <c r="AA270" s="152"/>
      <c r="AB270" s="152"/>
      <c r="AC270" s="152"/>
      <c r="AD270" s="152"/>
      <c r="AE270" s="152"/>
      <c r="AF270" s="152" t="s">
        <v>484</v>
      </c>
      <c r="AG270" s="152"/>
      <c r="AH270" s="152"/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</row>
    <row r="271" spans="1:59" outlineLevel="1" x14ac:dyDescent="0.2">
      <c r="A271" s="159"/>
      <c r="B271" s="160"/>
      <c r="C271" s="241" t="s">
        <v>510</v>
      </c>
      <c r="D271" s="242"/>
      <c r="E271" s="242"/>
      <c r="F271" s="242"/>
      <c r="G271" s="242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52"/>
      <c r="X271" s="152"/>
      <c r="Y271" s="152"/>
      <c r="Z271" s="152"/>
      <c r="AA271" s="152"/>
      <c r="AB271" s="152"/>
      <c r="AC271" s="152"/>
      <c r="AD271" s="152"/>
      <c r="AE271" s="152"/>
      <c r="AF271" s="152" t="s">
        <v>161</v>
      </c>
      <c r="AG271" s="152"/>
      <c r="AH271" s="152"/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</row>
    <row r="272" spans="1:59" x14ac:dyDescent="0.2">
      <c r="A272" s="165" t="s">
        <v>145</v>
      </c>
      <c r="B272" s="166" t="s">
        <v>96</v>
      </c>
      <c r="C272" s="187" t="s">
        <v>97</v>
      </c>
      <c r="D272" s="167"/>
      <c r="E272" s="168"/>
      <c r="F272" s="169"/>
      <c r="G272" s="169">
        <f>SUMIF(AF273:AF283,"&lt;&gt;NOR",G273:G283)</f>
        <v>0</v>
      </c>
      <c r="H272" s="169"/>
      <c r="I272" s="169">
        <f>SUM(I273:I283)</f>
        <v>0</v>
      </c>
      <c r="J272" s="169"/>
      <c r="K272" s="169">
        <f>SUM(K273:K283)</f>
        <v>0</v>
      </c>
      <c r="L272" s="169"/>
      <c r="M272" s="169">
        <f>SUM(M273:M283)</f>
        <v>0</v>
      </c>
      <c r="N272" s="169"/>
      <c r="O272" s="169">
        <f>SUM(O273:O283)</f>
        <v>0.03</v>
      </c>
      <c r="P272" s="169"/>
      <c r="Q272" s="169">
        <f>SUM(Q273:Q283)</f>
        <v>0</v>
      </c>
      <c r="R272" s="169"/>
      <c r="S272" s="170"/>
      <c r="T272" s="164"/>
      <c r="U272" s="164">
        <f>SUM(U273:U283)</f>
        <v>2.21</v>
      </c>
      <c r="V272" s="164"/>
      <c r="AF272" t="s">
        <v>146</v>
      </c>
    </row>
    <row r="273" spans="1:59" outlineLevel="1" x14ac:dyDescent="0.2">
      <c r="A273" s="171">
        <v>101</v>
      </c>
      <c r="B273" s="172" t="s">
        <v>511</v>
      </c>
      <c r="C273" s="189" t="s">
        <v>512</v>
      </c>
      <c r="D273" s="173" t="s">
        <v>197</v>
      </c>
      <c r="E273" s="174">
        <v>8.0640000000000001</v>
      </c>
      <c r="F273" s="175"/>
      <c r="G273" s="176">
        <f>ROUND(E273*F273,2)</f>
        <v>0</v>
      </c>
      <c r="H273" s="175"/>
      <c r="I273" s="176">
        <f>ROUND(E273*H273,2)</f>
        <v>0</v>
      </c>
      <c r="J273" s="175"/>
      <c r="K273" s="176">
        <f>ROUND(E273*J273,2)</f>
        <v>0</v>
      </c>
      <c r="L273" s="176">
        <v>21</v>
      </c>
      <c r="M273" s="176">
        <f>G273*(1+L273/100)</f>
        <v>0</v>
      </c>
      <c r="N273" s="176">
        <v>2.9399999999999999E-3</v>
      </c>
      <c r="O273" s="176">
        <f>ROUND(E273*N273,2)</f>
        <v>0.02</v>
      </c>
      <c r="P273" s="176">
        <v>0</v>
      </c>
      <c r="Q273" s="176">
        <f>ROUND(E273*P273,2)</f>
        <v>0</v>
      </c>
      <c r="R273" s="176" t="s">
        <v>513</v>
      </c>
      <c r="S273" s="177" t="s">
        <v>159</v>
      </c>
      <c r="T273" s="161">
        <v>0.21199999999999999</v>
      </c>
      <c r="U273" s="161">
        <f>ROUND(E273*T273,2)</f>
        <v>1.71</v>
      </c>
      <c r="V273" s="161"/>
      <c r="W273" s="152"/>
      <c r="X273" s="152"/>
      <c r="Y273" s="152"/>
      <c r="Z273" s="152"/>
      <c r="AA273" s="152"/>
      <c r="AB273" s="152"/>
      <c r="AC273" s="152"/>
      <c r="AD273" s="152"/>
      <c r="AE273" s="152"/>
      <c r="AF273" s="152" t="s">
        <v>183</v>
      </c>
      <c r="AG273" s="152"/>
      <c r="AH273" s="152"/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</row>
    <row r="274" spans="1:59" outlineLevel="1" x14ac:dyDescent="0.2">
      <c r="A274" s="159"/>
      <c r="B274" s="160"/>
      <c r="C274" s="190" t="s">
        <v>514</v>
      </c>
      <c r="D274" s="162"/>
      <c r="E274" s="163">
        <v>8.0640000000000001</v>
      </c>
      <c r="F274" s="161"/>
      <c r="G274" s="161"/>
      <c r="H274" s="161"/>
      <c r="I274" s="161"/>
      <c r="J274" s="161"/>
      <c r="K274" s="161"/>
      <c r="L274" s="161"/>
      <c r="M274" s="161"/>
      <c r="N274" s="161"/>
      <c r="O274" s="161"/>
      <c r="P274" s="161"/>
      <c r="Q274" s="161"/>
      <c r="R274" s="161"/>
      <c r="S274" s="161"/>
      <c r="T274" s="161"/>
      <c r="U274" s="161"/>
      <c r="V274" s="161"/>
      <c r="W274" s="152"/>
      <c r="X274" s="152"/>
      <c r="Y274" s="152"/>
      <c r="Z274" s="152"/>
      <c r="AA274" s="152"/>
      <c r="AB274" s="152"/>
      <c r="AC274" s="152"/>
      <c r="AD274" s="152"/>
      <c r="AE274" s="152"/>
      <c r="AF274" s="152" t="s">
        <v>163</v>
      </c>
      <c r="AG274" s="152">
        <v>0</v>
      </c>
      <c r="AH274" s="152"/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</row>
    <row r="275" spans="1:59" ht="22.5" outlineLevel="1" x14ac:dyDescent="0.2">
      <c r="A275" s="171">
        <v>102</v>
      </c>
      <c r="B275" s="172" t="s">
        <v>515</v>
      </c>
      <c r="C275" s="189" t="s">
        <v>516</v>
      </c>
      <c r="D275" s="173" t="s">
        <v>295</v>
      </c>
      <c r="E275" s="174">
        <v>8.94</v>
      </c>
      <c r="F275" s="175"/>
      <c r="G275" s="176">
        <f>ROUND(E275*F275,2)</f>
        <v>0</v>
      </c>
      <c r="H275" s="175"/>
      <c r="I275" s="176">
        <f>ROUND(E275*H275,2)</f>
        <v>0</v>
      </c>
      <c r="J275" s="175"/>
      <c r="K275" s="176">
        <f>ROUND(E275*J275,2)</f>
        <v>0</v>
      </c>
      <c r="L275" s="176">
        <v>21</v>
      </c>
      <c r="M275" s="176">
        <f>G275*(1+L275/100)</f>
        <v>0</v>
      </c>
      <c r="N275" s="176">
        <v>0</v>
      </c>
      <c r="O275" s="176">
        <f>ROUND(E275*N275,2)</f>
        <v>0</v>
      </c>
      <c r="P275" s="176">
        <v>0</v>
      </c>
      <c r="Q275" s="176">
        <f>ROUND(E275*P275,2)</f>
        <v>0</v>
      </c>
      <c r="R275" s="176" t="s">
        <v>513</v>
      </c>
      <c r="S275" s="177" t="s">
        <v>159</v>
      </c>
      <c r="T275" s="161">
        <v>0.05</v>
      </c>
      <c r="U275" s="161">
        <f>ROUND(E275*T275,2)</f>
        <v>0.45</v>
      </c>
      <c r="V275" s="161"/>
      <c r="W275" s="152"/>
      <c r="X275" s="152"/>
      <c r="Y275" s="152"/>
      <c r="Z275" s="152"/>
      <c r="AA275" s="152"/>
      <c r="AB275" s="152"/>
      <c r="AC275" s="152"/>
      <c r="AD275" s="152"/>
      <c r="AE275" s="152"/>
      <c r="AF275" s="152" t="s">
        <v>183</v>
      </c>
      <c r="AG275" s="152"/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</row>
    <row r="276" spans="1:59" outlineLevel="1" x14ac:dyDescent="0.2">
      <c r="A276" s="159"/>
      <c r="B276" s="160"/>
      <c r="C276" s="190" t="s">
        <v>517</v>
      </c>
      <c r="D276" s="162"/>
      <c r="E276" s="163">
        <v>2.46</v>
      </c>
      <c r="F276" s="161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52"/>
      <c r="X276" s="152"/>
      <c r="Y276" s="152"/>
      <c r="Z276" s="152"/>
      <c r="AA276" s="152"/>
      <c r="AB276" s="152"/>
      <c r="AC276" s="152"/>
      <c r="AD276" s="152"/>
      <c r="AE276" s="152"/>
      <c r="AF276" s="152" t="s">
        <v>163</v>
      </c>
      <c r="AG276" s="152">
        <v>0</v>
      </c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</row>
    <row r="277" spans="1:59" outlineLevel="1" x14ac:dyDescent="0.2">
      <c r="A277" s="159"/>
      <c r="B277" s="160"/>
      <c r="C277" s="190" t="s">
        <v>518</v>
      </c>
      <c r="D277" s="162"/>
      <c r="E277" s="163">
        <v>2.16</v>
      </c>
      <c r="F277" s="161"/>
      <c r="G277" s="161"/>
      <c r="H277" s="161"/>
      <c r="I277" s="161"/>
      <c r="J277" s="161"/>
      <c r="K277" s="161"/>
      <c r="L277" s="161"/>
      <c r="M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52"/>
      <c r="X277" s="152"/>
      <c r="Y277" s="152"/>
      <c r="Z277" s="152"/>
      <c r="AA277" s="152"/>
      <c r="AB277" s="152"/>
      <c r="AC277" s="152"/>
      <c r="AD277" s="152"/>
      <c r="AE277" s="152"/>
      <c r="AF277" s="152" t="s">
        <v>163</v>
      </c>
      <c r="AG277" s="152">
        <v>0</v>
      </c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</row>
    <row r="278" spans="1:59" outlineLevel="1" x14ac:dyDescent="0.2">
      <c r="A278" s="159"/>
      <c r="B278" s="160"/>
      <c r="C278" s="190" t="s">
        <v>519</v>
      </c>
      <c r="D278" s="162"/>
      <c r="E278" s="163">
        <v>2.16</v>
      </c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52"/>
      <c r="X278" s="152"/>
      <c r="Y278" s="152"/>
      <c r="Z278" s="152"/>
      <c r="AA278" s="152"/>
      <c r="AB278" s="152"/>
      <c r="AC278" s="152"/>
      <c r="AD278" s="152"/>
      <c r="AE278" s="152"/>
      <c r="AF278" s="152" t="s">
        <v>163</v>
      </c>
      <c r="AG278" s="152">
        <v>0</v>
      </c>
      <c r="AH278" s="152"/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</row>
    <row r="279" spans="1:59" outlineLevel="1" x14ac:dyDescent="0.2">
      <c r="A279" s="159"/>
      <c r="B279" s="160"/>
      <c r="C279" s="190" t="s">
        <v>520</v>
      </c>
      <c r="D279" s="162"/>
      <c r="E279" s="163">
        <v>2.16</v>
      </c>
      <c r="F279" s="161"/>
      <c r="G279" s="161"/>
      <c r="H279" s="161"/>
      <c r="I279" s="161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52"/>
      <c r="X279" s="152"/>
      <c r="Y279" s="152"/>
      <c r="Z279" s="152"/>
      <c r="AA279" s="152"/>
      <c r="AB279" s="152"/>
      <c r="AC279" s="152"/>
      <c r="AD279" s="152"/>
      <c r="AE279" s="152"/>
      <c r="AF279" s="152" t="s">
        <v>163</v>
      </c>
      <c r="AG279" s="152">
        <v>0</v>
      </c>
      <c r="AH279" s="152"/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</row>
    <row r="280" spans="1:59" ht="33.75" outlineLevel="1" x14ac:dyDescent="0.2">
      <c r="A280" s="171">
        <v>103</v>
      </c>
      <c r="B280" s="172" t="s">
        <v>521</v>
      </c>
      <c r="C280" s="189" t="s">
        <v>522</v>
      </c>
      <c r="D280" s="173" t="s">
        <v>197</v>
      </c>
      <c r="E280" s="174">
        <v>8.2252799999999997</v>
      </c>
      <c r="F280" s="175"/>
      <c r="G280" s="176">
        <f>ROUND(E280*F280,2)</f>
        <v>0</v>
      </c>
      <c r="H280" s="175"/>
      <c r="I280" s="176">
        <f>ROUND(E280*H280,2)</f>
        <v>0</v>
      </c>
      <c r="J280" s="175"/>
      <c r="K280" s="176">
        <f>ROUND(E280*J280,2)</f>
        <v>0</v>
      </c>
      <c r="L280" s="176">
        <v>21</v>
      </c>
      <c r="M280" s="176">
        <f>G280*(1+L280/100)</f>
        <v>0</v>
      </c>
      <c r="N280" s="176">
        <v>8.9999999999999998E-4</v>
      </c>
      <c r="O280" s="176">
        <f>ROUND(E280*N280,2)</f>
        <v>0.01</v>
      </c>
      <c r="P280" s="176">
        <v>0</v>
      </c>
      <c r="Q280" s="176">
        <f>ROUND(E280*P280,2)</f>
        <v>0</v>
      </c>
      <c r="R280" s="176" t="s">
        <v>192</v>
      </c>
      <c r="S280" s="177" t="s">
        <v>159</v>
      </c>
      <c r="T280" s="161">
        <v>0</v>
      </c>
      <c r="U280" s="161">
        <f>ROUND(E280*T280,2)</f>
        <v>0</v>
      </c>
      <c r="V280" s="161"/>
      <c r="W280" s="152"/>
      <c r="X280" s="152"/>
      <c r="Y280" s="152"/>
      <c r="Z280" s="152"/>
      <c r="AA280" s="152"/>
      <c r="AB280" s="152"/>
      <c r="AC280" s="152"/>
      <c r="AD280" s="152"/>
      <c r="AE280" s="152"/>
      <c r="AF280" s="152" t="s">
        <v>193</v>
      </c>
      <c r="AG280" s="152"/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</row>
    <row r="281" spans="1:59" outlineLevel="1" x14ac:dyDescent="0.2">
      <c r="A281" s="159"/>
      <c r="B281" s="160"/>
      <c r="C281" s="190" t="s">
        <v>523</v>
      </c>
      <c r="D281" s="162"/>
      <c r="E281" s="163">
        <v>8.2252799999999997</v>
      </c>
      <c r="F281" s="161"/>
      <c r="G281" s="161"/>
      <c r="H281" s="161"/>
      <c r="I281" s="161"/>
      <c r="J281" s="161"/>
      <c r="K281" s="161"/>
      <c r="L281" s="161"/>
      <c r="M281" s="161"/>
      <c r="N281" s="161"/>
      <c r="O281" s="161"/>
      <c r="P281" s="161"/>
      <c r="Q281" s="161"/>
      <c r="R281" s="161"/>
      <c r="S281" s="161"/>
      <c r="T281" s="161"/>
      <c r="U281" s="161"/>
      <c r="V281" s="161"/>
      <c r="W281" s="152"/>
      <c r="X281" s="152"/>
      <c r="Y281" s="152"/>
      <c r="Z281" s="152"/>
      <c r="AA281" s="152"/>
      <c r="AB281" s="152"/>
      <c r="AC281" s="152"/>
      <c r="AD281" s="152"/>
      <c r="AE281" s="152"/>
      <c r="AF281" s="152" t="s">
        <v>163</v>
      </c>
      <c r="AG281" s="152">
        <v>0</v>
      </c>
      <c r="AH281" s="152"/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</row>
    <row r="282" spans="1:59" outlineLevel="1" x14ac:dyDescent="0.2">
      <c r="A282" s="171">
        <v>104</v>
      </c>
      <c r="B282" s="172" t="s">
        <v>524</v>
      </c>
      <c r="C282" s="189" t="s">
        <v>525</v>
      </c>
      <c r="D282" s="173" t="s">
        <v>191</v>
      </c>
      <c r="E282" s="174">
        <v>3.1109999999999999E-2</v>
      </c>
      <c r="F282" s="175"/>
      <c r="G282" s="176">
        <f>ROUND(E282*F282,2)</f>
        <v>0</v>
      </c>
      <c r="H282" s="175"/>
      <c r="I282" s="176">
        <f>ROUND(E282*H282,2)</f>
        <v>0</v>
      </c>
      <c r="J282" s="175"/>
      <c r="K282" s="176">
        <f>ROUND(E282*J282,2)</f>
        <v>0</v>
      </c>
      <c r="L282" s="176">
        <v>21</v>
      </c>
      <c r="M282" s="176">
        <f>G282*(1+L282/100)</f>
        <v>0</v>
      </c>
      <c r="N282" s="176">
        <v>0</v>
      </c>
      <c r="O282" s="176">
        <f>ROUND(E282*N282,2)</f>
        <v>0</v>
      </c>
      <c r="P282" s="176">
        <v>0</v>
      </c>
      <c r="Q282" s="176">
        <f>ROUND(E282*P282,2)</f>
        <v>0</v>
      </c>
      <c r="R282" s="176" t="s">
        <v>513</v>
      </c>
      <c r="S282" s="177" t="s">
        <v>159</v>
      </c>
      <c r="T282" s="161">
        <v>1.74</v>
      </c>
      <c r="U282" s="161">
        <f>ROUND(E282*T282,2)</f>
        <v>0.05</v>
      </c>
      <c r="V282" s="161"/>
      <c r="W282" s="152"/>
      <c r="X282" s="152"/>
      <c r="Y282" s="152"/>
      <c r="Z282" s="152"/>
      <c r="AA282" s="152"/>
      <c r="AB282" s="152"/>
      <c r="AC282" s="152"/>
      <c r="AD282" s="152"/>
      <c r="AE282" s="152"/>
      <c r="AF282" s="152" t="s">
        <v>484</v>
      </c>
      <c r="AG282" s="152"/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</row>
    <row r="283" spans="1:59" outlineLevel="1" x14ac:dyDescent="0.2">
      <c r="A283" s="159"/>
      <c r="B283" s="160"/>
      <c r="C283" s="241" t="s">
        <v>526</v>
      </c>
      <c r="D283" s="242"/>
      <c r="E283" s="242"/>
      <c r="F283" s="242"/>
      <c r="G283" s="242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52"/>
      <c r="X283" s="152"/>
      <c r="Y283" s="152"/>
      <c r="Z283" s="152"/>
      <c r="AA283" s="152"/>
      <c r="AB283" s="152"/>
      <c r="AC283" s="152"/>
      <c r="AD283" s="152"/>
      <c r="AE283" s="152"/>
      <c r="AF283" s="152" t="s">
        <v>161</v>
      </c>
      <c r="AG283" s="152"/>
      <c r="AH283" s="152"/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</row>
    <row r="284" spans="1:59" x14ac:dyDescent="0.2">
      <c r="A284" s="165" t="s">
        <v>145</v>
      </c>
      <c r="B284" s="166" t="s">
        <v>98</v>
      </c>
      <c r="C284" s="187" t="s">
        <v>99</v>
      </c>
      <c r="D284" s="167"/>
      <c r="E284" s="168"/>
      <c r="F284" s="169"/>
      <c r="G284" s="169">
        <f>SUMIF(AF285:AF292,"&lt;&gt;NOR",G285:G292)</f>
        <v>0</v>
      </c>
      <c r="H284" s="169"/>
      <c r="I284" s="169">
        <f>SUM(I285:I292)</f>
        <v>0</v>
      </c>
      <c r="J284" s="169"/>
      <c r="K284" s="169">
        <f>SUM(K285:K292)</f>
        <v>0</v>
      </c>
      <c r="L284" s="169"/>
      <c r="M284" s="169">
        <f>SUM(M285:M292)</f>
        <v>0</v>
      </c>
      <c r="N284" s="169"/>
      <c r="O284" s="169">
        <f>SUM(O285:O292)</f>
        <v>0.02</v>
      </c>
      <c r="P284" s="169"/>
      <c r="Q284" s="169">
        <f>SUM(Q285:Q292)</f>
        <v>0.01</v>
      </c>
      <c r="R284" s="169"/>
      <c r="S284" s="170"/>
      <c r="T284" s="164"/>
      <c r="U284" s="164">
        <f>SUM(U285:U292)</f>
        <v>6.08</v>
      </c>
      <c r="V284" s="164"/>
      <c r="AF284" t="s">
        <v>146</v>
      </c>
    </row>
    <row r="285" spans="1:59" ht="22.5" outlineLevel="1" x14ac:dyDescent="0.2">
      <c r="A285" s="171">
        <v>105</v>
      </c>
      <c r="B285" s="172" t="s">
        <v>527</v>
      </c>
      <c r="C285" s="189" t="s">
        <v>528</v>
      </c>
      <c r="D285" s="173" t="s">
        <v>295</v>
      </c>
      <c r="E285" s="174">
        <v>10.08</v>
      </c>
      <c r="F285" s="175"/>
      <c r="G285" s="176">
        <f>ROUND(E285*F285,2)</f>
        <v>0</v>
      </c>
      <c r="H285" s="175"/>
      <c r="I285" s="176">
        <f>ROUND(E285*H285,2)</f>
        <v>0</v>
      </c>
      <c r="J285" s="175"/>
      <c r="K285" s="176">
        <f>ROUND(E285*J285,2)</f>
        <v>0</v>
      </c>
      <c r="L285" s="176">
        <v>21</v>
      </c>
      <c r="M285" s="176">
        <f>G285*(1+L285/100)</f>
        <v>0</v>
      </c>
      <c r="N285" s="176">
        <v>7.2000000000000005E-4</v>
      </c>
      <c r="O285" s="176">
        <f>ROUND(E285*N285,2)</f>
        <v>0.01</v>
      </c>
      <c r="P285" s="176">
        <v>0</v>
      </c>
      <c r="Q285" s="176">
        <f>ROUND(E285*P285,2)</f>
        <v>0</v>
      </c>
      <c r="R285" s="176" t="s">
        <v>529</v>
      </c>
      <c r="S285" s="177" t="s">
        <v>159</v>
      </c>
      <c r="T285" s="161">
        <v>9.4299999999999995E-2</v>
      </c>
      <c r="U285" s="161">
        <f>ROUND(E285*T285,2)</f>
        <v>0.95</v>
      </c>
      <c r="V285" s="161"/>
      <c r="W285" s="152"/>
      <c r="X285" s="152"/>
      <c r="Y285" s="152"/>
      <c r="Z285" s="152"/>
      <c r="AA285" s="152"/>
      <c r="AB285" s="152"/>
      <c r="AC285" s="152"/>
      <c r="AD285" s="152"/>
      <c r="AE285" s="152"/>
      <c r="AF285" s="152" t="s">
        <v>494</v>
      </c>
      <c r="AG285" s="152"/>
      <c r="AH285" s="152"/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</row>
    <row r="286" spans="1:59" outlineLevel="1" x14ac:dyDescent="0.2">
      <c r="A286" s="159"/>
      <c r="B286" s="160"/>
      <c r="C286" s="190" t="s">
        <v>530</v>
      </c>
      <c r="D286" s="162"/>
      <c r="E286" s="163">
        <v>10.08</v>
      </c>
      <c r="F286" s="161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52"/>
      <c r="X286" s="152"/>
      <c r="Y286" s="152"/>
      <c r="Z286" s="152"/>
      <c r="AA286" s="152"/>
      <c r="AB286" s="152"/>
      <c r="AC286" s="152"/>
      <c r="AD286" s="152"/>
      <c r="AE286" s="152"/>
      <c r="AF286" s="152" t="s">
        <v>163</v>
      </c>
      <c r="AG286" s="152">
        <v>0</v>
      </c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</row>
    <row r="287" spans="1:59" outlineLevel="1" x14ac:dyDescent="0.2">
      <c r="A287" s="178">
        <v>106</v>
      </c>
      <c r="B287" s="179" t="s">
        <v>531</v>
      </c>
      <c r="C287" s="188" t="s">
        <v>532</v>
      </c>
      <c r="D287" s="180" t="s">
        <v>295</v>
      </c>
      <c r="E287" s="181">
        <v>2.2000000000000002</v>
      </c>
      <c r="F287" s="182"/>
      <c r="G287" s="183">
        <f>ROUND(E287*F287,2)</f>
        <v>0</v>
      </c>
      <c r="H287" s="182"/>
      <c r="I287" s="183">
        <f>ROUND(E287*H287,2)</f>
        <v>0</v>
      </c>
      <c r="J287" s="182"/>
      <c r="K287" s="183">
        <f>ROUND(E287*J287,2)</f>
        <v>0</v>
      </c>
      <c r="L287" s="183">
        <v>21</v>
      </c>
      <c r="M287" s="183">
        <f>G287*(1+L287/100)</f>
        <v>0</v>
      </c>
      <c r="N287" s="183">
        <v>0</v>
      </c>
      <c r="O287" s="183">
        <f>ROUND(E287*N287,2)</f>
        <v>0</v>
      </c>
      <c r="P287" s="183">
        <v>3.9199999999999999E-3</v>
      </c>
      <c r="Q287" s="183">
        <f>ROUND(E287*P287,2)</f>
        <v>0.01</v>
      </c>
      <c r="R287" s="183" t="s">
        <v>529</v>
      </c>
      <c r="S287" s="184" t="s">
        <v>159</v>
      </c>
      <c r="T287" s="161">
        <v>8.0500000000000002E-2</v>
      </c>
      <c r="U287" s="161">
        <f>ROUND(E287*T287,2)</f>
        <v>0.18</v>
      </c>
      <c r="V287" s="161"/>
      <c r="W287" s="152"/>
      <c r="X287" s="152"/>
      <c r="Y287" s="152"/>
      <c r="Z287" s="152"/>
      <c r="AA287" s="152"/>
      <c r="AB287" s="152"/>
      <c r="AC287" s="152"/>
      <c r="AD287" s="152"/>
      <c r="AE287" s="152"/>
      <c r="AF287" s="152" t="s">
        <v>183</v>
      </c>
      <c r="AG287" s="152"/>
      <c r="AH287" s="152"/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</row>
    <row r="288" spans="1:59" ht="22.5" outlineLevel="1" x14ac:dyDescent="0.2">
      <c r="A288" s="178">
        <v>107</v>
      </c>
      <c r="B288" s="179" t="s">
        <v>533</v>
      </c>
      <c r="C288" s="188" t="s">
        <v>534</v>
      </c>
      <c r="D288" s="180" t="s">
        <v>314</v>
      </c>
      <c r="E288" s="181">
        <v>2</v>
      </c>
      <c r="F288" s="182"/>
      <c r="G288" s="183">
        <f>ROUND(E288*F288,2)</f>
        <v>0</v>
      </c>
      <c r="H288" s="182"/>
      <c r="I288" s="183">
        <f>ROUND(E288*H288,2)</f>
        <v>0</v>
      </c>
      <c r="J288" s="182"/>
      <c r="K288" s="183">
        <f>ROUND(E288*J288,2)</f>
        <v>0</v>
      </c>
      <c r="L288" s="183">
        <v>21</v>
      </c>
      <c r="M288" s="183">
        <f>G288*(1+L288/100)</f>
        <v>0</v>
      </c>
      <c r="N288" s="183">
        <v>2.1000000000000001E-4</v>
      </c>
      <c r="O288" s="183">
        <f>ROUND(E288*N288,2)</f>
        <v>0</v>
      </c>
      <c r="P288" s="183">
        <v>0</v>
      </c>
      <c r="Q288" s="183">
        <f>ROUND(E288*P288,2)</f>
        <v>0</v>
      </c>
      <c r="R288" s="183" t="s">
        <v>529</v>
      </c>
      <c r="S288" s="184" t="s">
        <v>159</v>
      </c>
      <c r="T288" s="161">
        <v>0.25427</v>
      </c>
      <c r="U288" s="161">
        <f>ROUND(E288*T288,2)</f>
        <v>0.51</v>
      </c>
      <c r="V288" s="161"/>
      <c r="W288" s="152"/>
      <c r="X288" s="152"/>
      <c r="Y288" s="152"/>
      <c r="Z288" s="152"/>
      <c r="AA288" s="152"/>
      <c r="AB288" s="152"/>
      <c r="AC288" s="152"/>
      <c r="AD288" s="152"/>
      <c r="AE288" s="152"/>
      <c r="AF288" s="152" t="s">
        <v>183</v>
      </c>
      <c r="AG288" s="152"/>
      <c r="AH288" s="152"/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</row>
    <row r="289" spans="1:59" outlineLevel="1" x14ac:dyDescent="0.2">
      <c r="A289" s="178">
        <v>108</v>
      </c>
      <c r="B289" s="179" t="s">
        <v>535</v>
      </c>
      <c r="C289" s="188" t="s">
        <v>536</v>
      </c>
      <c r="D289" s="180" t="s">
        <v>149</v>
      </c>
      <c r="E289" s="181">
        <v>1</v>
      </c>
      <c r="F289" s="182"/>
      <c r="G289" s="183">
        <f>ROUND(E289*F289,2)</f>
        <v>0</v>
      </c>
      <c r="H289" s="182"/>
      <c r="I289" s="183">
        <f>ROUND(E289*H289,2)</f>
        <v>0</v>
      </c>
      <c r="J289" s="182"/>
      <c r="K289" s="183">
        <f>ROUND(E289*J289,2)</f>
        <v>0</v>
      </c>
      <c r="L289" s="183">
        <v>21</v>
      </c>
      <c r="M289" s="183">
        <f>G289*(1+L289/100)</f>
        <v>0</v>
      </c>
      <c r="N289" s="183">
        <v>0</v>
      </c>
      <c r="O289" s="183">
        <f>ROUND(E289*N289,2)</f>
        <v>0</v>
      </c>
      <c r="P289" s="183">
        <v>0</v>
      </c>
      <c r="Q289" s="183">
        <f>ROUND(E289*P289,2)</f>
        <v>0</v>
      </c>
      <c r="R289" s="183"/>
      <c r="S289" s="184" t="s">
        <v>300</v>
      </c>
      <c r="T289" s="161">
        <v>0</v>
      </c>
      <c r="U289" s="161">
        <f>ROUND(E289*T289,2)</f>
        <v>0</v>
      </c>
      <c r="V289" s="161"/>
      <c r="W289" s="152"/>
      <c r="X289" s="152"/>
      <c r="Y289" s="152"/>
      <c r="Z289" s="152"/>
      <c r="AA289" s="152"/>
      <c r="AB289" s="152"/>
      <c r="AC289" s="152"/>
      <c r="AD289" s="152"/>
      <c r="AE289" s="152"/>
      <c r="AF289" s="152" t="s">
        <v>183</v>
      </c>
      <c r="AG289" s="152"/>
      <c r="AH289" s="152"/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</row>
    <row r="290" spans="1:59" outlineLevel="1" x14ac:dyDescent="0.2">
      <c r="A290" s="178">
        <v>109</v>
      </c>
      <c r="B290" s="179" t="s">
        <v>537</v>
      </c>
      <c r="C290" s="188" t="s">
        <v>538</v>
      </c>
      <c r="D290" s="180" t="s">
        <v>295</v>
      </c>
      <c r="E290" s="181">
        <v>4.5</v>
      </c>
      <c r="F290" s="182"/>
      <c r="G290" s="183">
        <f>ROUND(E290*F290,2)</f>
        <v>0</v>
      </c>
      <c r="H290" s="182"/>
      <c r="I290" s="183">
        <f>ROUND(E290*H290,2)</f>
        <v>0</v>
      </c>
      <c r="J290" s="182"/>
      <c r="K290" s="183">
        <f>ROUND(E290*J290,2)</f>
        <v>0</v>
      </c>
      <c r="L290" s="183">
        <v>21</v>
      </c>
      <c r="M290" s="183">
        <f>G290*(1+L290/100)</f>
        <v>0</v>
      </c>
      <c r="N290" s="183">
        <v>3.0400000000000002E-3</v>
      </c>
      <c r="O290" s="183">
        <f>ROUND(E290*N290,2)</f>
        <v>0.01</v>
      </c>
      <c r="P290" s="183">
        <v>0</v>
      </c>
      <c r="Q290" s="183">
        <f>ROUND(E290*P290,2)</f>
        <v>0</v>
      </c>
      <c r="R290" s="183" t="s">
        <v>497</v>
      </c>
      <c r="S290" s="184" t="s">
        <v>159</v>
      </c>
      <c r="T290" s="161">
        <v>0.97804999999999997</v>
      </c>
      <c r="U290" s="161">
        <f>ROUND(E290*T290,2)</f>
        <v>4.4000000000000004</v>
      </c>
      <c r="V290" s="161"/>
      <c r="W290" s="152"/>
      <c r="X290" s="152"/>
      <c r="Y290" s="152"/>
      <c r="Z290" s="152"/>
      <c r="AA290" s="152"/>
      <c r="AB290" s="152"/>
      <c r="AC290" s="152"/>
      <c r="AD290" s="152"/>
      <c r="AE290" s="152"/>
      <c r="AF290" s="152" t="s">
        <v>304</v>
      </c>
      <c r="AG290" s="152"/>
      <c r="AH290" s="152"/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</row>
    <row r="291" spans="1:59" outlineLevel="1" x14ac:dyDescent="0.2">
      <c r="A291" s="171">
        <v>110</v>
      </c>
      <c r="B291" s="172" t="s">
        <v>539</v>
      </c>
      <c r="C291" s="189" t="s">
        <v>540</v>
      </c>
      <c r="D291" s="173" t="s">
        <v>191</v>
      </c>
      <c r="E291" s="174">
        <v>7.6800000000000002E-3</v>
      </c>
      <c r="F291" s="175"/>
      <c r="G291" s="176">
        <f>ROUND(E291*F291,2)</f>
        <v>0</v>
      </c>
      <c r="H291" s="175"/>
      <c r="I291" s="176">
        <f>ROUND(E291*H291,2)</f>
        <v>0</v>
      </c>
      <c r="J291" s="175"/>
      <c r="K291" s="176">
        <f>ROUND(E291*J291,2)</f>
        <v>0</v>
      </c>
      <c r="L291" s="176">
        <v>21</v>
      </c>
      <c r="M291" s="176">
        <f>G291*(1+L291/100)</f>
        <v>0</v>
      </c>
      <c r="N291" s="176">
        <v>0</v>
      </c>
      <c r="O291" s="176">
        <f>ROUND(E291*N291,2)</f>
        <v>0</v>
      </c>
      <c r="P291" s="176">
        <v>0</v>
      </c>
      <c r="Q291" s="176">
        <f>ROUND(E291*P291,2)</f>
        <v>0</v>
      </c>
      <c r="R291" s="176" t="s">
        <v>529</v>
      </c>
      <c r="S291" s="177" t="s">
        <v>159</v>
      </c>
      <c r="T291" s="161">
        <v>4.82</v>
      </c>
      <c r="U291" s="161">
        <f>ROUND(E291*T291,2)</f>
        <v>0.04</v>
      </c>
      <c r="V291" s="161"/>
      <c r="W291" s="152"/>
      <c r="X291" s="152"/>
      <c r="Y291" s="152"/>
      <c r="Z291" s="152"/>
      <c r="AA291" s="152"/>
      <c r="AB291" s="152"/>
      <c r="AC291" s="152"/>
      <c r="AD291" s="152"/>
      <c r="AE291" s="152"/>
      <c r="AF291" s="152" t="s">
        <v>484</v>
      </c>
      <c r="AG291" s="152"/>
      <c r="AH291" s="152"/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</row>
    <row r="292" spans="1:59" outlineLevel="1" x14ac:dyDescent="0.2">
      <c r="A292" s="159"/>
      <c r="B292" s="160"/>
      <c r="C292" s="241" t="s">
        <v>526</v>
      </c>
      <c r="D292" s="242"/>
      <c r="E292" s="242"/>
      <c r="F292" s="242"/>
      <c r="G292" s="242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52"/>
      <c r="X292" s="152"/>
      <c r="Y292" s="152"/>
      <c r="Z292" s="152"/>
      <c r="AA292" s="152"/>
      <c r="AB292" s="152"/>
      <c r="AC292" s="152"/>
      <c r="AD292" s="152"/>
      <c r="AE292" s="152"/>
      <c r="AF292" s="152" t="s">
        <v>161</v>
      </c>
      <c r="AG292" s="152"/>
      <c r="AH292" s="152"/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</row>
    <row r="293" spans="1:59" x14ac:dyDescent="0.2">
      <c r="A293" s="165" t="s">
        <v>145</v>
      </c>
      <c r="B293" s="166" t="s">
        <v>100</v>
      </c>
      <c r="C293" s="187" t="s">
        <v>101</v>
      </c>
      <c r="D293" s="167"/>
      <c r="E293" s="168"/>
      <c r="F293" s="169"/>
      <c r="G293" s="169">
        <f>SUMIF(AF294:AF299,"&lt;&gt;NOR",G294:G299)</f>
        <v>0</v>
      </c>
      <c r="H293" s="169"/>
      <c r="I293" s="169">
        <f>SUM(I294:I299)</f>
        <v>0</v>
      </c>
      <c r="J293" s="169"/>
      <c r="K293" s="169">
        <f>SUM(K294:K299)</f>
        <v>0</v>
      </c>
      <c r="L293" s="169"/>
      <c r="M293" s="169">
        <f>SUM(M294:M299)</f>
        <v>0</v>
      </c>
      <c r="N293" s="169"/>
      <c r="O293" s="169">
        <f>SUM(O294:O299)</f>
        <v>0.01</v>
      </c>
      <c r="P293" s="169"/>
      <c r="Q293" s="169">
        <f>SUM(Q294:Q299)</f>
        <v>0</v>
      </c>
      <c r="R293" s="169"/>
      <c r="S293" s="170"/>
      <c r="T293" s="164"/>
      <c r="U293" s="164">
        <f>SUM(U294:U299)</f>
        <v>4.9499999999999993</v>
      </c>
      <c r="V293" s="164"/>
      <c r="AF293" t="s">
        <v>146</v>
      </c>
    </row>
    <row r="294" spans="1:59" outlineLevel="1" x14ac:dyDescent="0.2">
      <c r="A294" s="178">
        <v>111</v>
      </c>
      <c r="B294" s="179" t="s">
        <v>541</v>
      </c>
      <c r="C294" s="188" t="s">
        <v>542</v>
      </c>
      <c r="D294" s="180" t="s">
        <v>543</v>
      </c>
      <c r="E294" s="181">
        <v>1</v>
      </c>
      <c r="F294" s="182"/>
      <c r="G294" s="183">
        <f>ROUND(E294*F294,2)</f>
        <v>0</v>
      </c>
      <c r="H294" s="182"/>
      <c r="I294" s="183">
        <f>ROUND(E294*H294,2)</f>
        <v>0</v>
      </c>
      <c r="J294" s="182"/>
      <c r="K294" s="183">
        <f>ROUND(E294*J294,2)</f>
        <v>0</v>
      </c>
      <c r="L294" s="183">
        <v>21</v>
      </c>
      <c r="M294" s="183">
        <f>G294*(1+L294/100)</f>
        <v>0</v>
      </c>
      <c r="N294" s="183">
        <v>0</v>
      </c>
      <c r="O294" s="183">
        <f>ROUND(E294*N294,2)</f>
        <v>0</v>
      </c>
      <c r="P294" s="183">
        <v>0</v>
      </c>
      <c r="Q294" s="183">
        <f>ROUND(E294*P294,2)</f>
        <v>0</v>
      </c>
      <c r="R294" s="183" t="s">
        <v>544</v>
      </c>
      <c r="S294" s="184" t="s">
        <v>159</v>
      </c>
      <c r="T294" s="161">
        <v>2.8</v>
      </c>
      <c r="U294" s="161">
        <f>ROUND(E294*T294,2)</f>
        <v>2.8</v>
      </c>
      <c r="V294" s="161"/>
      <c r="W294" s="152"/>
      <c r="X294" s="152"/>
      <c r="Y294" s="152"/>
      <c r="Z294" s="152"/>
      <c r="AA294" s="152"/>
      <c r="AB294" s="152"/>
      <c r="AC294" s="152"/>
      <c r="AD294" s="152"/>
      <c r="AE294" s="152"/>
      <c r="AF294" s="152" t="s">
        <v>183</v>
      </c>
      <c r="AG294" s="152"/>
      <c r="AH294" s="152"/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</row>
    <row r="295" spans="1:59" outlineLevel="1" x14ac:dyDescent="0.2">
      <c r="A295" s="178">
        <v>112</v>
      </c>
      <c r="B295" s="179" t="s">
        <v>545</v>
      </c>
      <c r="C295" s="188" t="s">
        <v>546</v>
      </c>
      <c r="D295" s="180" t="s">
        <v>547</v>
      </c>
      <c r="E295" s="181">
        <v>5</v>
      </c>
      <c r="F295" s="182"/>
      <c r="G295" s="183">
        <f>ROUND(E295*F295,2)</f>
        <v>0</v>
      </c>
      <c r="H295" s="182"/>
      <c r="I295" s="183">
        <f>ROUND(E295*H295,2)</f>
        <v>0</v>
      </c>
      <c r="J295" s="182"/>
      <c r="K295" s="183">
        <f>ROUND(E295*J295,2)</f>
        <v>0</v>
      </c>
      <c r="L295" s="183">
        <v>21</v>
      </c>
      <c r="M295" s="183">
        <f>G295*(1+L295/100)</f>
        <v>0</v>
      </c>
      <c r="N295" s="183">
        <v>6.0000000000000002E-5</v>
      </c>
      <c r="O295" s="183">
        <f>ROUND(E295*N295,2)</f>
        <v>0</v>
      </c>
      <c r="P295" s="183">
        <v>0</v>
      </c>
      <c r="Q295" s="183">
        <f>ROUND(E295*P295,2)</f>
        <v>0</v>
      </c>
      <c r="R295" s="183" t="s">
        <v>544</v>
      </c>
      <c r="S295" s="184" t="s">
        <v>159</v>
      </c>
      <c r="T295" s="161">
        <v>0.42599999999999999</v>
      </c>
      <c r="U295" s="161">
        <f>ROUND(E295*T295,2)</f>
        <v>2.13</v>
      </c>
      <c r="V295" s="161"/>
      <c r="W295" s="152"/>
      <c r="X295" s="152"/>
      <c r="Y295" s="152"/>
      <c r="Z295" s="152"/>
      <c r="AA295" s="152"/>
      <c r="AB295" s="152"/>
      <c r="AC295" s="152"/>
      <c r="AD295" s="152"/>
      <c r="AE295" s="152"/>
      <c r="AF295" s="152" t="s">
        <v>494</v>
      </c>
      <c r="AG295" s="152"/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</row>
    <row r="296" spans="1:59" outlineLevel="1" x14ac:dyDescent="0.2">
      <c r="A296" s="178">
        <v>113</v>
      </c>
      <c r="B296" s="179" t="s">
        <v>548</v>
      </c>
      <c r="C296" s="188" t="s">
        <v>549</v>
      </c>
      <c r="D296" s="180" t="s">
        <v>314</v>
      </c>
      <c r="E296" s="181">
        <v>2</v>
      </c>
      <c r="F296" s="182"/>
      <c r="G296" s="183">
        <f>ROUND(E296*F296,2)</f>
        <v>0</v>
      </c>
      <c r="H296" s="182"/>
      <c r="I296" s="183">
        <f>ROUND(E296*H296,2)</f>
        <v>0</v>
      </c>
      <c r="J296" s="182"/>
      <c r="K296" s="183">
        <f>ROUND(E296*J296,2)</f>
        <v>0</v>
      </c>
      <c r="L296" s="183">
        <v>21</v>
      </c>
      <c r="M296" s="183">
        <f>G296*(1+L296/100)</f>
        <v>0</v>
      </c>
      <c r="N296" s="183">
        <v>2.0000000000000001E-4</v>
      </c>
      <c r="O296" s="183">
        <f>ROUND(E296*N296,2)</f>
        <v>0</v>
      </c>
      <c r="P296" s="183">
        <v>0</v>
      </c>
      <c r="Q296" s="183">
        <f>ROUND(E296*P296,2)</f>
        <v>0</v>
      </c>
      <c r="R296" s="183" t="s">
        <v>192</v>
      </c>
      <c r="S296" s="184" t="s">
        <v>159</v>
      </c>
      <c r="T296" s="161">
        <v>0</v>
      </c>
      <c r="U296" s="161">
        <f>ROUND(E296*T296,2)</f>
        <v>0</v>
      </c>
      <c r="V296" s="161"/>
      <c r="W296" s="152"/>
      <c r="X296" s="152"/>
      <c r="Y296" s="152"/>
      <c r="Z296" s="152"/>
      <c r="AA296" s="152"/>
      <c r="AB296" s="152"/>
      <c r="AC296" s="152"/>
      <c r="AD296" s="152"/>
      <c r="AE296" s="152"/>
      <c r="AF296" s="152" t="s">
        <v>193</v>
      </c>
      <c r="AG296" s="152"/>
      <c r="AH296" s="152"/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  <c r="BG296" s="152"/>
    </row>
    <row r="297" spans="1:59" outlineLevel="1" x14ac:dyDescent="0.2">
      <c r="A297" s="178">
        <v>114</v>
      </c>
      <c r="B297" s="179" t="s">
        <v>550</v>
      </c>
      <c r="C297" s="188" t="s">
        <v>551</v>
      </c>
      <c r="D297" s="180" t="s">
        <v>547</v>
      </c>
      <c r="E297" s="181">
        <v>5</v>
      </c>
      <c r="F297" s="182"/>
      <c r="G297" s="183">
        <f>ROUND(E297*F297,2)</f>
        <v>0</v>
      </c>
      <c r="H297" s="182"/>
      <c r="I297" s="183">
        <f>ROUND(E297*H297,2)</f>
        <v>0</v>
      </c>
      <c r="J297" s="182"/>
      <c r="K297" s="183">
        <f>ROUND(E297*J297,2)</f>
        <v>0</v>
      </c>
      <c r="L297" s="183">
        <v>21</v>
      </c>
      <c r="M297" s="183">
        <f>G297*(1+L297/100)</f>
        <v>0</v>
      </c>
      <c r="N297" s="183">
        <v>1E-3</v>
      </c>
      <c r="O297" s="183">
        <f>ROUND(E297*N297,2)</f>
        <v>0.01</v>
      </c>
      <c r="P297" s="183">
        <v>0</v>
      </c>
      <c r="Q297" s="183">
        <f>ROUND(E297*P297,2)</f>
        <v>0</v>
      </c>
      <c r="R297" s="183" t="s">
        <v>192</v>
      </c>
      <c r="S297" s="184" t="s">
        <v>159</v>
      </c>
      <c r="T297" s="161">
        <v>0</v>
      </c>
      <c r="U297" s="161">
        <f>ROUND(E297*T297,2)</f>
        <v>0</v>
      </c>
      <c r="V297" s="161"/>
      <c r="W297" s="152"/>
      <c r="X297" s="152"/>
      <c r="Y297" s="152"/>
      <c r="Z297" s="152"/>
      <c r="AA297" s="152"/>
      <c r="AB297" s="152"/>
      <c r="AC297" s="152"/>
      <c r="AD297" s="152"/>
      <c r="AE297" s="152"/>
      <c r="AF297" s="152" t="s">
        <v>552</v>
      </c>
      <c r="AG297" s="152"/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</row>
    <row r="298" spans="1:59" outlineLevel="1" x14ac:dyDescent="0.2">
      <c r="A298" s="171">
        <v>115</v>
      </c>
      <c r="B298" s="172" t="s">
        <v>553</v>
      </c>
      <c r="C298" s="189" t="s">
        <v>554</v>
      </c>
      <c r="D298" s="173" t="s">
        <v>191</v>
      </c>
      <c r="E298" s="174">
        <v>5.7000000000000002E-3</v>
      </c>
      <c r="F298" s="175"/>
      <c r="G298" s="176">
        <f>ROUND(E298*F298,2)</f>
        <v>0</v>
      </c>
      <c r="H298" s="175"/>
      <c r="I298" s="176">
        <f>ROUND(E298*H298,2)</f>
        <v>0</v>
      </c>
      <c r="J298" s="175"/>
      <c r="K298" s="176">
        <f>ROUND(E298*J298,2)</f>
        <v>0</v>
      </c>
      <c r="L298" s="176">
        <v>21</v>
      </c>
      <c r="M298" s="176">
        <f>G298*(1+L298/100)</f>
        <v>0</v>
      </c>
      <c r="N298" s="176">
        <v>0</v>
      </c>
      <c r="O298" s="176">
        <f>ROUND(E298*N298,2)</f>
        <v>0</v>
      </c>
      <c r="P298" s="176">
        <v>0</v>
      </c>
      <c r="Q298" s="176">
        <f>ROUND(E298*P298,2)</f>
        <v>0</v>
      </c>
      <c r="R298" s="176" t="s">
        <v>544</v>
      </c>
      <c r="S298" s="177" t="s">
        <v>159</v>
      </c>
      <c r="T298" s="161">
        <v>3.327</v>
      </c>
      <c r="U298" s="161">
        <f>ROUND(E298*T298,2)</f>
        <v>0.02</v>
      </c>
      <c r="V298" s="161"/>
      <c r="W298" s="152"/>
      <c r="X298" s="152"/>
      <c r="Y298" s="152"/>
      <c r="Z298" s="152"/>
      <c r="AA298" s="152"/>
      <c r="AB298" s="152"/>
      <c r="AC298" s="152"/>
      <c r="AD298" s="152"/>
      <c r="AE298" s="152"/>
      <c r="AF298" s="152" t="s">
        <v>484</v>
      </c>
      <c r="AG298" s="152"/>
      <c r="AH298" s="152"/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</row>
    <row r="299" spans="1:59" outlineLevel="1" x14ac:dyDescent="0.2">
      <c r="A299" s="159"/>
      <c r="B299" s="160"/>
      <c r="C299" s="241" t="s">
        <v>526</v>
      </c>
      <c r="D299" s="242"/>
      <c r="E299" s="242"/>
      <c r="F299" s="242"/>
      <c r="G299" s="242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52"/>
      <c r="X299" s="152"/>
      <c r="Y299" s="152"/>
      <c r="Z299" s="152"/>
      <c r="AA299" s="152"/>
      <c r="AB299" s="152"/>
      <c r="AC299" s="152"/>
      <c r="AD299" s="152"/>
      <c r="AE299" s="152"/>
      <c r="AF299" s="152" t="s">
        <v>161</v>
      </c>
      <c r="AG299" s="152"/>
      <c r="AH299" s="152"/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</row>
    <row r="300" spans="1:59" x14ac:dyDescent="0.2">
      <c r="A300" s="165" t="s">
        <v>145</v>
      </c>
      <c r="B300" s="166" t="s">
        <v>102</v>
      </c>
      <c r="C300" s="187" t="s">
        <v>103</v>
      </c>
      <c r="D300" s="167"/>
      <c r="E300" s="168"/>
      <c r="F300" s="169"/>
      <c r="G300" s="169">
        <f>SUMIF(AF301:AF321,"&lt;&gt;NOR",G301:G321)</f>
        <v>0</v>
      </c>
      <c r="H300" s="169"/>
      <c r="I300" s="169">
        <f>SUM(I301:I321)</f>
        <v>0</v>
      </c>
      <c r="J300" s="169"/>
      <c r="K300" s="169">
        <f>SUM(K301:K321)</f>
        <v>0</v>
      </c>
      <c r="L300" s="169"/>
      <c r="M300" s="169">
        <f>SUM(M301:M321)</f>
        <v>0</v>
      </c>
      <c r="N300" s="169"/>
      <c r="O300" s="169">
        <f>SUM(O301:O321)</f>
        <v>0.19</v>
      </c>
      <c r="P300" s="169"/>
      <c r="Q300" s="169">
        <f>SUM(Q301:Q321)</f>
        <v>0.21</v>
      </c>
      <c r="R300" s="169"/>
      <c r="S300" s="170"/>
      <c r="T300" s="164"/>
      <c r="U300" s="164">
        <f>SUM(U301:U321)</f>
        <v>7.16</v>
      </c>
      <c r="V300" s="164"/>
      <c r="AF300" t="s">
        <v>146</v>
      </c>
    </row>
    <row r="301" spans="1:59" outlineLevel="1" x14ac:dyDescent="0.2">
      <c r="A301" s="171">
        <v>116</v>
      </c>
      <c r="B301" s="172" t="s">
        <v>555</v>
      </c>
      <c r="C301" s="189" t="s">
        <v>556</v>
      </c>
      <c r="D301" s="173" t="s">
        <v>197</v>
      </c>
      <c r="E301" s="174">
        <v>3.0419999999999998</v>
      </c>
      <c r="F301" s="175"/>
      <c r="G301" s="176">
        <f>ROUND(E301*F301,2)</f>
        <v>0</v>
      </c>
      <c r="H301" s="175"/>
      <c r="I301" s="176">
        <f>ROUND(E301*H301,2)</f>
        <v>0</v>
      </c>
      <c r="J301" s="175"/>
      <c r="K301" s="176">
        <f>ROUND(E301*J301,2)</f>
        <v>0</v>
      </c>
      <c r="L301" s="176">
        <v>21</v>
      </c>
      <c r="M301" s="176">
        <f>G301*(1+L301/100)</f>
        <v>0</v>
      </c>
      <c r="N301" s="176">
        <v>2.1000000000000001E-4</v>
      </c>
      <c r="O301" s="176">
        <f>ROUND(E301*N301,2)</f>
        <v>0</v>
      </c>
      <c r="P301" s="176">
        <v>0</v>
      </c>
      <c r="Q301" s="176">
        <f>ROUND(E301*P301,2)</f>
        <v>0</v>
      </c>
      <c r="R301" s="176" t="s">
        <v>557</v>
      </c>
      <c r="S301" s="177" t="s">
        <v>159</v>
      </c>
      <c r="T301" s="161">
        <v>0.05</v>
      </c>
      <c r="U301" s="161">
        <f>ROUND(E301*T301,2)</f>
        <v>0.15</v>
      </c>
      <c r="V301" s="161"/>
      <c r="W301" s="152"/>
      <c r="X301" s="152"/>
      <c r="Y301" s="152"/>
      <c r="Z301" s="152"/>
      <c r="AA301" s="152"/>
      <c r="AB301" s="152"/>
      <c r="AC301" s="152"/>
      <c r="AD301" s="152"/>
      <c r="AE301" s="152"/>
      <c r="AF301" s="152" t="s">
        <v>494</v>
      </c>
      <c r="AG301" s="152"/>
      <c r="AH301" s="152"/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</row>
    <row r="302" spans="1:59" outlineLevel="1" x14ac:dyDescent="0.2">
      <c r="A302" s="159"/>
      <c r="B302" s="160"/>
      <c r="C302" s="190" t="s">
        <v>558</v>
      </c>
      <c r="D302" s="162"/>
      <c r="E302" s="163">
        <v>2.4569999999999999</v>
      </c>
      <c r="F302" s="161"/>
      <c r="G302" s="161"/>
      <c r="H302" s="161"/>
      <c r="I302" s="161"/>
      <c r="J302" s="161"/>
      <c r="K302" s="161"/>
      <c r="L302" s="161"/>
      <c r="M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52"/>
      <c r="X302" s="152"/>
      <c r="Y302" s="152"/>
      <c r="Z302" s="152"/>
      <c r="AA302" s="152"/>
      <c r="AB302" s="152"/>
      <c r="AC302" s="152"/>
      <c r="AD302" s="152"/>
      <c r="AE302" s="152"/>
      <c r="AF302" s="152" t="s">
        <v>163</v>
      </c>
      <c r="AG302" s="152">
        <v>0</v>
      </c>
      <c r="AH302" s="152"/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</row>
    <row r="303" spans="1:59" outlineLevel="1" x14ac:dyDescent="0.2">
      <c r="A303" s="159"/>
      <c r="B303" s="160"/>
      <c r="C303" s="190" t="s">
        <v>559</v>
      </c>
      <c r="D303" s="162"/>
      <c r="E303" s="163">
        <v>0.58499999999999996</v>
      </c>
      <c r="F303" s="161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52"/>
      <c r="X303" s="152"/>
      <c r="Y303" s="152"/>
      <c r="Z303" s="152"/>
      <c r="AA303" s="152"/>
      <c r="AB303" s="152"/>
      <c r="AC303" s="152"/>
      <c r="AD303" s="152"/>
      <c r="AE303" s="152"/>
      <c r="AF303" s="152" t="s">
        <v>163</v>
      </c>
      <c r="AG303" s="152">
        <v>0</v>
      </c>
      <c r="AH303" s="152"/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</row>
    <row r="304" spans="1:59" outlineLevel="1" x14ac:dyDescent="0.2">
      <c r="A304" s="171">
        <v>117</v>
      </c>
      <c r="B304" s="172" t="s">
        <v>560</v>
      </c>
      <c r="C304" s="189" t="s">
        <v>561</v>
      </c>
      <c r="D304" s="173" t="s">
        <v>295</v>
      </c>
      <c r="E304" s="174">
        <v>5.04</v>
      </c>
      <c r="F304" s="175"/>
      <c r="G304" s="176">
        <f>ROUND(E304*F304,2)</f>
        <v>0</v>
      </c>
      <c r="H304" s="175"/>
      <c r="I304" s="176">
        <f>ROUND(E304*H304,2)</f>
        <v>0</v>
      </c>
      <c r="J304" s="175"/>
      <c r="K304" s="176">
        <f>ROUND(E304*J304,2)</f>
        <v>0</v>
      </c>
      <c r="L304" s="176">
        <v>21</v>
      </c>
      <c r="M304" s="176">
        <f>G304*(1+L304/100)</f>
        <v>0</v>
      </c>
      <c r="N304" s="176">
        <v>0</v>
      </c>
      <c r="O304" s="176">
        <f>ROUND(E304*N304,2)</f>
        <v>0</v>
      </c>
      <c r="P304" s="176">
        <v>0</v>
      </c>
      <c r="Q304" s="176">
        <f>ROUND(E304*P304,2)</f>
        <v>0</v>
      </c>
      <c r="R304" s="176" t="s">
        <v>557</v>
      </c>
      <c r="S304" s="177" t="s">
        <v>159</v>
      </c>
      <c r="T304" s="161">
        <v>0.20799999999999999</v>
      </c>
      <c r="U304" s="161">
        <f>ROUND(E304*T304,2)</f>
        <v>1.05</v>
      </c>
      <c r="V304" s="161"/>
      <c r="W304" s="152"/>
      <c r="X304" s="152"/>
      <c r="Y304" s="152"/>
      <c r="Z304" s="152"/>
      <c r="AA304" s="152"/>
      <c r="AB304" s="152"/>
      <c r="AC304" s="152"/>
      <c r="AD304" s="152"/>
      <c r="AE304" s="152"/>
      <c r="AF304" s="152" t="s">
        <v>494</v>
      </c>
      <c r="AG304" s="152"/>
      <c r="AH304" s="152"/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</row>
    <row r="305" spans="1:59" outlineLevel="1" x14ac:dyDescent="0.2">
      <c r="A305" s="159"/>
      <c r="B305" s="160"/>
      <c r="C305" s="190" t="s">
        <v>356</v>
      </c>
      <c r="D305" s="162"/>
      <c r="E305" s="163">
        <v>5.04</v>
      </c>
      <c r="F305" s="161"/>
      <c r="G305" s="161"/>
      <c r="H305" s="161"/>
      <c r="I305" s="161"/>
      <c r="J305" s="161"/>
      <c r="K305" s="161"/>
      <c r="L305" s="161"/>
      <c r="M305" s="161"/>
      <c r="N305" s="161"/>
      <c r="O305" s="161"/>
      <c r="P305" s="161"/>
      <c r="Q305" s="161"/>
      <c r="R305" s="161"/>
      <c r="S305" s="161"/>
      <c r="T305" s="161"/>
      <c r="U305" s="161"/>
      <c r="V305" s="161"/>
      <c r="W305" s="152"/>
      <c r="X305" s="152"/>
      <c r="Y305" s="152"/>
      <c r="Z305" s="152"/>
      <c r="AA305" s="152"/>
      <c r="AB305" s="152"/>
      <c r="AC305" s="152"/>
      <c r="AD305" s="152"/>
      <c r="AE305" s="152"/>
      <c r="AF305" s="152" t="s">
        <v>163</v>
      </c>
      <c r="AG305" s="152">
        <v>0</v>
      </c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</row>
    <row r="306" spans="1:59" ht="22.5" outlineLevel="1" x14ac:dyDescent="0.2">
      <c r="A306" s="171">
        <v>118</v>
      </c>
      <c r="B306" s="172" t="s">
        <v>562</v>
      </c>
      <c r="C306" s="189" t="s">
        <v>563</v>
      </c>
      <c r="D306" s="173" t="s">
        <v>295</v>
      </c>
      <c r="E306" s="174">
        <v>3.9</v>
      </c>
      <c r="F306" s="175"/>
      <c r="G306" s="176">
        <f>ROUND(E306*F306,2)</f>
        <v>0</v>
      </c>
      <c r="H306" s="175"/>
      <c r="I306" s="176">
        <f>ROUND(E306*H306,2)</f>
        <v>0</v>
      </c>
      <c r="J306" s="175"/>
      <c r="K306" s="176">
        <f>ROUND(E306*J306,2)</f>
        <v>0</v>
      </c>
      <c r="L306" s="176">
        <v>21</v>
      </c>
      <c r="M306" s="176">
        <f>G306*(1+L306/100)</f>
        <v>0</v>
      </c>
      <c r="N306" s="176">
        <v>3.2000000000000003E-4</v>
      </c>
      <c r="O306" s="176">
        <f>ROUND(E306*N306,2)</f>
        <v>0</v>
      </c>
      <c r="P306" s="176">
        <v>0</v>
      </c>
      <c r="Q306" s="176">
        <f>ROUND(E306*P306,2)</f>
        <v>0</v>
      </c>
      <c r="R306" s="176" t="s">
        <v>557</v>
      </c>
      <c r="S306" s="177" t="s">
        <v>159</v>
      </c>
      <c r="T306" s="161">
        <v>0.23599999999999999</v>
      </c>
      <c r="U306" s="161">
        <f>ROUND(E306*T306,2)</f>
        <v>0.92</v>
      </c>
      <c r="V306" s="161"/>
      <c r="W306" s="152"/>
      <c r="X306" s="152"/>
      <c r="Y306" s="152"/>
      <c r="Z306" s="152"/>
      <c r="AA306" s="152"/>
      <c r="AB306" s="152"/>
      <c r="AC306" s="152"/>
      <c r="AD306" s="152"/>
      <c r="AE306" s="152"/>
      <c r="AF306" s="152" t="s">
        <v>183</v>
      </c>
      <c r="AG306" s="152"/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</row>
    <row r="307" spans="1:59" outlineLevel="1" x14ac:dyDescent="0.2">
      <c r="A307" s="159"/>
      <c r="B307" s="160"/>
      <c r="C307" s="190" t="s">
        <v>564</v>
      </c>
      <c r="D307" s="162"/>
      <c r="E307" s="163">
        <v>3.9</v>
      </c>
      <c r="F307" s="161"/>
      <c r="G307" s="161"/>
      <c r="H307" s="161"/>
      <c r="I307" s="161"/>
      <c r="J307" s="161"/>
      <c r="K307" s="161"/>
      <c r="L307" s="161"/>
      <c r="M307" s="161"/>
      <c r="N307" s="161"/>
      <c r="O307" s="161"/>
      <c r="P307" s="161"/>
      <c r="Q307" s="161"/>
      <c r="R307" s="161"/>
      <c r="S307" s="161"/>
      <c r="T307" s="161"/>
      <c r="U307" s="161"/>
      <c r="V307" s="161"/>
      <c r="W307" s="152"/>
      <c r="X307" s="152"/>
      <c r="Y307" s="152"/>
      <c r="Z307" s="152"/>
      <c r="AA307" s="152"/>
      <c r="AB307" s="152"/>
      <c r="AC307" s="152"/>
      <c r="AD307" s="152"/>
      <c r="AE307" s="152"/>
      <c r="AF307" s="152" t="s">
        <v>163</v>
      </c>
      <c r="AG307" s="152">
        <v>0</v>
      </c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</row>
    <row r="308" spans="1:59" ht="22.5" outlineLevel="1" x14ac:dyDescent="0.2">
      <c r="A308" s="171">
        <v>119</v>
      </c>
      <c r="B308" s="172" t="s">
        <v>565</v>
      </c>
      <c r="C308" s="189" t="s">
        <v>566</v>
      </c>
      <c r="D308" s="173" t="s">
        <v>295</v>
      </c>
      <c r="E308" s="174">
        <v>8.94</v>
      </c>
      <c r="F308" s="175"/>
      <c r="G308" s="176">
        <f>ROUND(E308*F308,2)</f>
        <v>0</v>
      </c>
      <c r="H308" s="175"/>
      <c r="I308" s="176">
        <f>ROUND(E308*H308,2)</f>
        <v>0</v>
      </c>
      <c r="J308" s="175"/>
      <c r="K308" s="176">
        <f>ROUND(E308*J308,2)</f>
        <v>0</v>
      </c>
      <c r="L308" s="176">
        <v>21</v>
      </c>
      <c r="M308" s="176">
        <f>G308*(1+L308/100)</f>
        <v>0</v>
      </c>
      <c r="N308" s="176">
        <v>1.1E-4</v>
      </c>
      <c r="O308" s="176">
        <f>ROUND(E308*N308,2)</f>
        <v>0</v>
      </c>
      <c r="P308" s="176">
        <v>0</v>
      </c>
      <c r="Q308" s="176">
        <f>ROUND(E308*P308,2)</f>
        <v>0</v>
      </c>
      <c r="R308" s="176" t="s">
        <v>557</v>
      </c>
      <c r="S308" s="177" t="s">
        <v>159</v>
      </c>
      <c r="T308" s="161">
        <v>7.0000000000000007E-2</v>
      </c>
      <c r="U308" s="161">
        <f>ROUND(E308*T308,2)</f>
        <v>0.63</v>
      </c>
      <c r="V308" s="161"/>
      <c r="W308" s="152"/>
      <c r="X308" s="152"/>
      <c r="Y308" s="152"/>
      <c r="Z308" s="152"/>
      <c r="AA308" s="152"/>
      <c r="AB308" s="152"/>
      <c r="AC308" s="152"/>
      <c r="AD308" s="152"/>
      <c r="AE308" s="152"/>
      <c r="AF308" s="152" t="s">
        <v>494</v>
      </c>
      <c r="AG308" s="152"/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</row>
    <row r="309" spans="1:59" outlineLevel="1" x14ac:dyDescent="0.2">
      <c r="A309" s="159"/>
      <c r="B309" s="160"/>
      <c r="C309" s="190" t="s">
        <v>567</v>
      </c>
      <c r="D309" s="162"/>
      <c r="E309" s="163">
        <v>8.94</v>
      </c>
      <c r="F309" s="161"/>
      <c r="G309" s="161"/>
      <c r="H309" s="161"/>
      <c r="I309" s="161"/>
      <c r="J309" s="161"/>
      <c r="K309" s="161"/>
      <c r="L309" s="161"/>
      <c r="M309" s="161"/>
      <c r="N309" s="161"/>
      <c r="O309" s="161"/>
      <c r="P309" s="161"/>
      <c r="Q309" s="161"/>
      <c r="R309" s="161"/>
      <c r="S309" s="161"/>
      <c r="T309" s="161"/>
      <c r="U309" s="161"/>
      <c r="V309" s="161"/>
      <c r="W309" s="152"/>
      <c r="X309" s="152"/>
      <c r="Y309" s="152"/>
      <c r="Z309" s="152"/>
      <c r="AA309" s="152"/>
      <c r="AB309" s="152"/>
      <c r="AC309" s="152"/>
      <c r="AD309" s="152"/>
      <c r="AE309" s="152"/>
      <c r="AF309" s="152" t="s">
        <v>163</v>
      </c>
      <c r="AG309" s="152">
        <v>0</v>
      </c>
      <c r="AH309" s="152"/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</row>
    <row r="310" spans="1:59" ht="22.5" outlineLevel="1" x14ac:dyDescent="0.2">
      <c r="A310" s="178">
        <v>120</v>
      </c>
      <c r="B310" s="179" t="s">
        <v>568</v>
      </c>
      <c r="C310" s="188" t="s">
        <v>569</v>
      </c>
      <c r="D310" s="180" t="s">
        <v>197</v>
      </c>
      <c r="E310" s="181">
        <v>2.4569999999999999</v>
      </c>
      <c r="F310" s="182"/>
      <c r="G310" s="183">
        <f>ROUND(E310*F310,2)</f>
        <v>0</v>
      </c>
      <c r="H310" s="182"/>
      <c r="I310" s="183">
        <f>ROUND(E310*H310,2)</f>
        <v>0</v>
      </c>
      <c r="J310" s="182"/>
      <c r="K310" s="183">
        <f>ROUND(E310*J310,2)</f>
        <v>0</v>
      </c>
      <c r="L310" s="183">
        <v>21</v>
      </c>
      <c r="M310" s="183">
        <f>G310*(1+L310/100)</f>
        <v>0</v>
      </c>
      <c r="N310" s="183">
        <v>0</v>
      </c>
      <c r="O310" s="183">
        <f>ROUND(E310*N310,2)</f>
        <v>0</v>
      </c>
      <c r="P310" s="183">
        <v>0</v>
      </c>
      <c r="Q310" s="183">
        <f>ROUND(E310*P310,2)</f>
        <v>0</v>
      </c>
      <c r="R310" s="183" t="s">
        <v>557</v>
      </c>
      <c r="S310" s="184" t="s">
        <v>159</v>
      </c>
      <c r="T310" s="161">
        <v>0.03</v>
      </c>
      <c r="U310" s="161">
        <f>ROUND(E310*T310,2)</f>
        <v>7.0000000000000007E-2</v>
      </c>
      <c r="V310" s="161"/>
      <c r="W310" s="152"/>
      <c r="X310" s="152"/>
      <c r="Y310" s="152"/>
      <c r="Z310" s="152"/>
      <c r="AA310" s="152"/>
      <c r="AB310" s="152"/>
      <c r="AC310" s="152"/>
      <c r="AD310" s="152"/>
      <c r="AE310" s="152"/>
      <c r="AF310" s="152" t="s">
        <v>494</v>
      </c>
      <c r="AG310" s="152"/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</row>
    <row r="311" spans="1:59" ht="22.5" outlineLevel="1" x14ac:dyDescent="0.2">
      <c r="A311" s="171">
        <v>121</v>
      </c>
      <c r="B311" s="172" t="s">
        <v>570</v>
      </c>
      <c r="C311" s="189" t="s">
        <v>571</v>
      </c>
      <c r="D311" s="173" t="s">
        <v>197</v>
      </c>
      <c r="E311" s="174">
        <v>2.4569999999999999</v>
      </c>
      <c r="F311" s="175"/>
      <c r="G311" s="176">
        <f>ROUND(E311*F311,2)</f>
        <v>0</v>
      </c>
      <c r="H311" s="175"/>
      <c r="I311" s="176">
        <f>ROUND(E311*H311,2)</f>
        <v>0</v>
      </c>
      <c r="J311" s="175"/>
      <c r="K311" s="176">
        <f>ROUND(E311*J311,2)</f>
        <v>0</v>
      </c>
      <c r="L311" s="176">
        <v>21</v>
      </c>
      <c r="M311" s="176">
        <f>G311*(1+L311/100)</f>
        <v>0</v>
      </c>
      <c r="N311" s="176">
        <v>8.1899999999999994E-3</v>
      </c>
      <c r="O311" s="176">
        <f>ROUND(E311*N311,2)</f>
        <v>0.02</v>
      </c>
      <c r="P311" s="176">
        <v>0</v>
      </c>
      <c r="Q311" s="176">
        <f>ROUND(E311*P311,2)</f>
        <v>0</v>
      </c>
      <c r="R311" s="176" t="s">
        <v>572</v>
      </c>
      <c r="S311" s="177" t="s">
        <v>159</v>
      </c>
      <c r="T311" s="161">
        <v>0.44</v>
      </c>
      <c r="U311" s="161">
        <f>ROUND(E311*T311,2)</f>
        <v>1.08</v>
      </c>
      <c r="V311" s="161"/>
      <c r="W311" s="152"/>
      <c r="X311" s="152"/>
      <c r="Y311" s="152"/>
      <c r="Z311" s="152"/>
      <c r="AA311" s="152"/>
      <c r="AB311" s="152"/>
      <c r="AC311" s="152"/>
      <c r="AD311" s="152"/>
      <c r="AE311" s="152"/>
      <c r="AF311" s="152" t="s">
        <v>494</v>
      </c>
      <c r="AG311" s="152"/>
      <c r="AH311" s="152"/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</row>
    <row r="312" spans="1:59" outlineLevel="1" x14ac:dyDescent="0.2">
      <c r="A312" s="159"/>
      <c r="B312" s="160"/>
      <c r="C312" s="190" t="s">
        <v>558</v>
      </c>
      <c r="D312" s="162"/>
      <c r="E312" s="163">
        <v>2.4569999999999999</v>
      </c>
      <c r="F312" s="161"/>
      <c r="G312" s="161"/>
      <c r="H312" s="161"/>
      <c r="I312" s="161"/>
      <c r="J312" s="161"/>
      <c r="K312" s="161"/>
      <c r="L312" s="161"/>
      <c r="M312" s="161"/>
      <c r="N312" s="161"/>
      <c r="O312" s="161"/>
      <c r="P312" s="161"/>
      <c r="Q312" s="161"/>
      <c r="R312" s="161"/>
      <c r="S312" s="161"/>
      <c r="T312" s="161"/>
      <c r="U312" s="161"/>
      <c r="V312" s="161"/>
      <c r="W312" s="152"/>
      <c r="X312" s="152"/>
      <c r="Y312" s="152"/>
      <c r="Z312" s="152"/>
      <c r="AA312" s="152"/>
      <c r="AB312" s="152"/>
      <c r="AC312" s="152"/>
      <c r="AD312" s="152"/>
      <c r="AE312" s="152"/>
      <c r="AF312" s="152" t="s">
        <v>163</v>
      </c>
      <c r="AG312" s="152">
        <v>0</v>
      </c>
      <c r="AH312" s="152"/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</row>
    <row r="313" spans="1:59" outlineLevel="1" x14ac:dyDescent="0.2">
      <c r="A313" s="178">
        <v>122</v>
      </c>
      <c r="B313" s="179" t="s">
        <v>573</v>
      </c>
      <c r="C313" s="188" t="s">
        <v>299</v>
      </c>
      <c r="D313" s="180" t="s">
        <v>149</v>
      </c>
      <c r="E313" s="181">
        <v>1</v>
      </c>
      <c r="F313" s="182"/>
      <c r="G313" s="183">
        <f>ROUND(E313*F313,2)</f>
        <v>0</v>
      </c>
      <c r="H313" s="182"/>
      <c r="I313" s="183">
        <f>ROUND(E313*H313,2)</f>
        <v>0</v>
      </c>
      <c r="J313" s="182"/>
      <c r="K313" s="183">
        <f>ROUND(E313*J313,2)</f>
        <v>0</v>
      </c>
      <c r="L313" s="183">
        <v>21</v>
      </c>
      <c r="M313" s="183">
        <f>G313*(1+L313/100)</f>
        <v>0</v>
      </c>
      <c r="N313" s="183">
        <v>0</v>
      </c>
      <c r="O313" s="183">
        <f>ROUND(E313*N313,2)</f>
        <v>0</v>
      </c>
      <c r="P313" s="183">
        <v>0</v>
      </c>
      <c r="Q313" s="183">
        <f>ROUND(E313*P313,2)</f>
        <v>0</v>
      </c>
      <c r="R313" s="183"/>
      <c r="S313" s="184" t="s">
        <v>300</v>
      </c>
      <c r="T313" s="161">
        <v>0</v>
      </c>
      <c r="U313" s="161">
        <f>ROUND(E313*T313,2)</f>
        <v>0</v>
      </c>
      <c r="V313" s="161"/>
      <c r="W313" s="152"/>
      <c r="X313" s="152"/>
      <c r="Y313" s="152"/>
      <c r="Z313" s="152"/>
      <c r="AA313" s="152"/>
      <c r="AB313" s="152"/>
      <c r="AC313" s="152"/>
      <c r="AD313" s="152"/>
      <c r="AE313" s="152"/>
      <c r="AF313" s="152" t="s">
        <v>183</v>
      </c>
      <c r="AG313" s="152"/>
      <c r="AH313" s="152"/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</row>
    <row r="314" spans="1:59" outlineLevel="1" x14ac:dyDescent="0.2">
      <c r="A314" s="171">
        <v>123</v>
      </c>
      <c r="B314" s="172" t="s">
        <v>574</v>
      </c>
      <c r="C314" s="189" t="s">
        <v>575</v>
      </c>
      <c r="D314" s="173" t="s">
        <v>197</v>
      </c>
      <c r="E314" s="174">
        <v>2.4569999999999999</v>
      </c>
      <c r="F314" s="175"/>
      <c r="G314" s="176">
        <f>ROUND(E314*F314,2)</f>
        <v>0</v>
      </c>
      <c r="H314" s="175"/>
      <c r="I314" s="176">
        <f>ROUND(E314*H314,2)</f>
        <v>0</v>
      </c>
      <c r="J314" s="175"/>
      <c r="K314" s="176">
        <f>ROUND(E314*J314,2)</f>
        <v>0</v>
      </c>
      <c r="L314" s="176">
        <v>21</v>
      </c>
      <c r="M314" s="176">
        <f>G314*(1+L314/100)</f>
        <v>0</v>
      </c>
      <c r="N314" s="176">
        <v>6.5500000000000003E-2</v>
      </c>
      <c r="O314" s="176">
        <f>ROUND(E314*N314,2)</f>
        <v>0.16</v>
      </c>
      <c r="P314" s="176">
        <v>8.6999999999999994E-2</v>
      </c>
      <c r="Q314" s="176">
        <f>ROUND(E314*P314,2)</f>
        <v>0.21</v>
      </c>
      <c r="R314" s="176" t="s">
        <v>497</v>
      </c>
      <c r="S314" s="177" t="s">
        <v>159</v>
      </c>
      <c r="T314" s="161">
        <v>1.31185</v>
      </c>
      <c r="U314" s="161">
        <f>ROUND(E314*T314,2)</f>
        <v>3.22</v>
      </c>
      <c r="V314" s="161"/>
      <c r="W314" s="152"/>
      <c r="X314" s="152"/>
      <c r="Y314" s="152"/>
      <c r="Z314" s="152"/>
      <c r="AA314" s="152"/>
      <c r="AB314" s="152"/>
      <c r="AC314" s="152"/>
      <c r="AD314" s="152"/>
      <c r="AE314" s="152"/>
      <c r="AF314" s="152" t="s">
        <v>576</v>
      </c>
      <c r="AG314" s="152"/>
      <c r="AH314" s="152"/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</row>
    <row r="315" spans="1:59" ht="22.5" outlineLevel="1" x14ac:dyDescent="0.2">
      <c r="A315" s="159"/>
      <c r="B315" s="160"/>
      <c r="C315" s="241" t="s">
        <v>577</v>
      </c>
      <c r="D315" s="242"/>
      <c r="E315" s="242"/>
      <c r="F315" s="242"/>
      <c r="G315" s="242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52"/>
      <c r="X315" s="152"/>
      <c r="Y315" s="152"/>
      <c r="Z315" s="152"/>
      <c r="AA315" s="152"/>
      <c r="AB315" s="152"/>
      <c r="AC315" s="152"/>
      <c r="AD315" s="152"/>
      <c r="AE315" s="152"/>
      <c r="AF315" s="152" t="s">
        <v>161</v>
      </c>
      <c r="AG315" s="152"/>
      <c r="AH315" s="152"/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85" t="str">
        <f>C315</f>
        <v>Vybourání dlažeb bez podkladního lože, s jakoukoliv výplní spár z dlaždic kameninových, cementových, teracových, čedičových nebo keramických tloušťky do 10 mm.</v>
      </c>
      <c r="BA315" s="152"/>
      <c r="BB315" s="152"/>
      <c r="BC315" s="152"/>
      <c r="BD315" s="152"/>
      <c r="BE315" s="152"/>
      <c r="BF315" s="152"/>
      <c r="BG315" s="152"/>
    </row>
    <row r="316" spans="1:59" outlineLevel="1" x14ac:dyDescent="0.2">
      <c r="A316" s="159"/>
      <c r="B316" s="160"/>
      <c r="C316" s="190" t="s">
        <v>558</v>
      </c>
      <c r="D316" s="162"/>
      <c r="E316" s="163">
        <v>2.4569999999999999</v>
      </c>
      <c r="F316" s="161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52"/>
      <c r="X316" s="152"/>
      <c r="Y316" s="152"/>
      <c r="Z316" s="152"/>
      <c r="AA316" s="152"/>
      <c r="AB316" s="152"/>
      <c r="AC316" s="152"/>
      <c r="AD316" s="152"/>
      <c r="AE316" s="152"/>
      <c r="AF316" s="152" t="s">
        <v>163</v>
      </c>
      <c r="AG316" s="152">
        <v>0</v>
      </c>
      <c r="AH316" s="152"/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</row>
    <row r="317" spans="1:59" ht="22.5" outlineLevel="1" x14ac:dyDescent="0.2">
      <c r="A317" s="171">
        <v>124</v>
      </c>
      <c r="B317" s="172" t="s">
        <v>578</v>
      </c>
      <c r="C317" s="189" t="s">
        <v>579</v>
      </c>
      <c r="D317" s="173" t="s">
        <v>295</v>
      </c>
      <c r="E317" s="174">
        <v>5.7960000000000003</v>
      </c>
      <c r="F317" s="175"/>
      <c r="G317" s="176">
        <f>ROUND(E317*F317,2)</f>
        <v>0</v>
      </c>
      <c r="H317" s="175"/>
      <c r="I317" s="176">
        <f>ROUND(E317*H317,2)</f>
        <v>0</v>
      </c>
      <c r="J317" s="175"/>
      <c r="K317" s="176">
        <f>ROUND(E317*J317,2)</f>
        <v>0</v>
      </c>
      <c r="L317" s="176">
        <v>21</v>
      </c>
      <c r="M317" s="176">
        <f>G317*(1+L317/100)</f>
        <v>0</v>
      </c>
      <c r="N317" s="176">
        <v>7.2999999999999996E-4</v>
      </c>
      <c r="O317" s="176">
        <f>ROUND(E317*N317,2)</f>
        <v>0</v>
      </c>
      <c r="P317" s="176">
        <v>0</v>
      </c>
      <c r="Q317" s="176">
        <f>ROUND(E317*P317,2)</f>
        <v>0</v>
      </c>
      <c r="R317" s="176" t="s">
        <v>192</v>
      </c>
      <c r="S317" s="177" t="s">
        <v>150</v>
      </c>
      <c r="T317" s="161">
        <v>0</v>
      </c>
      <c r="U317" s="161">
        <f>ROUND(E317*T317,2)</f>
        <v>0</v>
      </c>
      <c r="V317" s="161"/>
      <c r="W317" s="152"/>
      <c r="X317" s="152"/>
      <c r="Y317" s="152"/>
      <c r="Z317" s="152"/>
      <c r="AA317" s="152"/>
      <c r="AB317" s="152"/>
      <c r="AC317" s="152"/>
      <c r="AD317" s="152"/>
      <c r="AE317" s="152"/>
      <c r="AF317" s="152" t="s">
        <v>552</v>
      </c>
      <c r="AG317" s="152"/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</row>
    <row r="318" spans="1:59" outlineLevel="1" x14ac:dyDescent="0.2">
      <c r="A318" s="159"/>
      <c r="B318" s="160"/>
      <c r="C318" s="190" t="s">
        <v>580</v>
      </c>
      <c r="D318" s="162"/>
      <c r="E318" s="163">
        <v>5.7960000000000003</v>
      </c>
      <c r="F318" s="161"/>
      <c r="G318" s="161"/>
      <c r="H318" s="161"/>
      <c r="I318" s="161"/>
      <c r="J318" s="161"/>
      <c r="K318" s="161"/>
      <c r="L318" s="161"/>
      <c r="M318" s="161"/>
      <c r="N318" s="161"/>
      <c r="O318" s="161"/>
      <c r="P318" s="161"/>
      <c r="Q318" s="161"/>
      <c r="R318" s="161"/>
      <c r="S318" s="161"/>
      <c r="T318" s="161"/>
      <c r="U318" s="161"/>
      <c r="V318" s="161"/>
      <c r="W318" s="152"/>
      <c r="X318" s="152"/>
      <c r="Y318" s="152"/>
      <c r="Z318" s="152"/>
      <c r="AA318" s="152"/>
      <c r="AB318" s="152"/>
      <c r="AC318" s="152"/>
      <c r="AD318" s="152"/>
      <c r="AE318" s="152"/>
      <c r="AF318" s="152" t="s">
        <v>163</v>
      </c>
      <c r="AG318" s="152">
        <v>0</v>
      </c>
      <c r="AH318" s="152"/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</row>
    <row r="319" spans="1:59" ht="22.5" outlineLevel="1" x14ac:dyDescent="0.2">
      <c r="A319" s="178">
        <v>125</v>
      </c>
      <c r="B319" s="179" t="s">
        <v>581</v>
      </c>
      <c r="C319" s="188" t="s">
        <v>582</v>
      </c>
      <c r="D319" s="180" t="s">
        <v>314</v>
      </c>
      <c r="E319" s="181">
        <v>14</v>
      </c>
      <c r="F319" s="182"/>
      <c r="G319" s="183">
        <f>ROUND(E319*F319,2)</f>
        <v>0</v>
      </c>
      <c r="H319" s="182"/>
      <c r="I319" s="183">
        <f>ROUND(E319*H319,2)</f>
        <v>0</v>
      </c>
      <c r="J319" s="182"/>
      <c r="K319" s="183">
        <f>ROUND(E319*J319,2)</f>
        <v>0</v>
      </c>
      <c r="L319" s="183">
        <v>21</v>
      </c>
      <c r="M319" s="183">
        <f>G319*(1+L319/100)</f>
        <v>0</v>
      </c>
      <c r="N319" s="183">
        <v>4.4999999999999999E-4</v>
      </c>
      <c r="O319" s="183">
        <f>ROUND(E319*N319,2)</f>
        <v>0.01</v>
      </c>
      <c r="P319" s="183">
        <v>0</v>
      </c>
      <c r="Q319" s="183">
        <f>ROUND(E319*P319,2)</f>
        <v>0</v>
      </c>
      <c r="R319" s="183" t="s">
        <v>192</v>
      </c>
      <c r="S319" s="184" t="s">
        <v>159</v>
      </c>
      <c r="T319" s="161">
        <v>0</v>
      </c>
      <c r="U319" s="161">
        <f>ROUND(E319*T319,2)</f>
        <v>0</v>
      </c>
      <c r="V319" s="161"/>
      <c r="W319" s="152"/>
      <c r="X319" s="152"/>
      <c r="Y319" s="152"/>
      <c r="Z319" s="152"/>
      <c r="AA319" s="152"/>
      <c r="AB319" s="152"/>
      <c r="AC319" s="152"/>
      <c r="AD319" s="152"/>
      <c r="AE319" s="152"/>
      <c r="AF319" s="152" t="s">
        <v>193</v>
      </c>
      <c r="AG319" s="152"/>
      <c r="AH319" s="152"/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</row>
    <row r="320" spans="1:59" outlineLevel="1" x14ac:dyDescent="0.2">
      <c r="A320" s="171">
        <v>126</v>
      </c>
      <c r="B320" s="172" t="s">
        <v>583</v>
      </c>
      <c r="C320" s="189" t="s">
        <v>584</v>
      </c>
      <c r="D320" s="173" t="s">
        <v>191</v>
      </c>
      <c r="E320" s="174">
        <v>3.3520000000000001E-2</v>
      </c>
      <c r="F320" s="175"/>
      <c r="G320" s="176">
        <f>ROUND(E320*F320,2)</f>
        <v>0</v>
      </c>
      <c r="H320" s="175"/>
      <c r="I320" s="176">
        <f>ROUND(E320*H320,2)</f>
        <v>0</v>
      </c>
      <c r="J320" s="175"/>
      <c r="K320" s="176">
        <f>ROUND(E320*J320,2)</f>
        <v>0</v>
      </c>
      <c r="L320" s="176">
        <v>21</v>
      </c>
      <c r="M320" s="176">
        <f>G320*(1+L320/100)</f>
        <v>0</v>
      </c>
      <c r="N320" s="176">
        <v>0</v>
      </c>
      <c r="O320" s="176">
        <f>ROUND(E320*N320,2)</f>
        <v>0</v>
      </c>
      <c r="P320" s="176">
        <v>0</v>
      </c>
      <c r="Q320" s="176">
        <f>ROUND(E320*P320,2)</f>
        <v>0</v>
      </c>
      <c r="R320" s="176" t="s">
        <v>557</v>
      </c>
      <c r="S320" s="177" t="s">
        <v>159</v>
      </c>
      <c r="T320" s="161">
        <v>1.2649999999999999</v>
      </c>
      <c r="U320" s="161">
        <f>ROUND(E320*T320,2)</f>
        <v>0.04</v>
      </c>
      <c r="V320" s="161"/>
      <c r="W320" s="152"/>
      <c r="X320" s="152"/>
      <c r="Y320" s="152"/>
      <c r="Z320" s="152"/>
      <c r="AA320" s="152"/>
      <c r="AB320" s="152"/>
      <c r="AC320" s="152"/>
      <c r="AD320" s="152"/>
      <c r="AE320" s="152"/>
      <c r="AF320" s="152" t="s">
        <v>484</v>
      </c>
      <c r="AG320" s="152"/>
      <c r="AH320" s="152"/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</row>
    <row r="321" spans="1:59" outlineLevel="1" x14ac:dyDescent="0.2">
      <c r="A321" s="159"/>
      <c r="B321" s="160"/>
      <c r="C321" s="241" t="s">
        <v>526</v>
      </c>
      <c r="D321" s="242"/>
      <c r="E321" s="242"/>
      <c r="F321" s="242"/>
      <c r="G321" s="242"/>
      <c r="H321" s="161"/>
      <c r="I321" s="161"/>
      <c r="J321" s="161"/>
      <c r="K321" s="161"/>
      <c r="L321" s="161"/>
      <c r="M321" s="161"/>
      <c r="N321" s="161"/>
      <c r="O321" s="161"/>
      <c r="P321" s="161"/>
      <c r="Q321" s="161"/>
      <c r="R321" s="161"/>
      <c r="S321" s="161"/>
      <c r="T321" s="161"/>
      <c r="U321" s="161"/>
      <c r="V321" s="161"/>
      <c r="W321" s="152"/>
      <c r="X321" s="152"/>
      <c r="Y321" s="152"/>
      <c r="Z321" s="152"/>
      <c r="AA321" s="152"/>
      <c r="AB321" s="152"/>
      <c r="AC321" s="152"/>
      <c r="AD321" s="152"/>
      <c r="AE321" s="152"/>
      <c r="AF321" s="152" t="s">
        <v>161</v>
      </c>
      <c r="AG321" s="152"/>
      <c r="AH321" s="152"/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</row>
    <row r="322" spans="1:59" x14ac:dyDescent="0.2">
      <c r="A322" s="165" t="s">
        <v>145</v>
      </c>
      <c r="B322" s="166" t="s">
        <v>104</v>
      </c>
      <c r="C322" s="187" t="s">
        <v>105</v>
      </c>
      <c r="D322" s="167"/>
      <c r="E322" s="168"/>
      <c r="F322" s="169"/>
      <c r="G322" s="169">
        <f>SUMIF(AF323:AF324,"&lt;&gt;NOR",G323:G324)</f>
        <v>0</v>
      </c>
      <c r="H322" s="169"/>
      <c r="I322" s="169">
        <f>SUM(I323:I324)</f>
        <v>0</v>
      </c>
      <c r="J322" s="169"/>
      <c r="K322" s="169">
        <f>SUM(K323:K324)</f>
        <v>0</v>
      </c>
      <c r="L322" s="169"/>
      <c r="M322" s="169">
        <f>SUM(M323:M324)</f>
        <v>0</v>
      </c>
      <c r="N322" s="169"/>
      <c r="O322" s="169">
        <f>SUM(O323:O324)</f>
        <v>0.17</v>
      </c>
      <c r="P322" s="169"/>
      <c r="Q322" s="169">
        <f>SUM(Q323:Q324)</f>
        <v>0</v>
      </c>
      <c r="R322" s="169"/>
      <c r="S322" s="170"/>
      <c r="T322" s="164"/>
      <c r="U322" s="164">
        <f>SUM(U323:U324)</f>
        <v>10.050000000000001</v>
      </c>
      <c r="V322" s="164"/>
      <c r="AF322" t="s">
        <v>146</v>
      </c>
    </row>
    <row r="323" spans="1:59" outlineLevel="1" x14ac:dyDescent="0.2">
      <c r="A323" s="171">
        <v>127</v>
      </c>
      <c r="B323" s="172" t="s">
        <v>585</v>
      </c>
      <c r="C323" s="189" t="s">
        <v>586</v>
      </c>
      <c r="D323" s="173" t="s">
        <v>197</v>
      </c>
      <c r="E323" s="174">
        <v>2.5350000000000001</v>
      </c>
      <c r="F323" s="175"/>
      <c r="G323" s="176">
        <f>ROUND(E323*F323,2)</f>
        <v>0</v>
      </c>
      <c r="H323" s="175"/>
      <c r="I323" s="176">
        <f>ROUND(E323*H323,2)</f>
        <v>0</v>
      </c>
      <c r="J323" s="175"/>
      <c r="K323" s="176">
        <f>ROUND(E323*J323,2)</f>
        <v>0</v>
      </c>
      <c r="L323" s="176">
        <v>21</v>
      </c>
      <c r="M323" s="176">
        <f>G323*(1+L323/100)</f>
        <v>0</v>
      </c>
      <c r="N323" s="176">
        <v>6.9000000000000006E-2</v>
      </c>
      <c r="O323" s="176">
        <f>ROUND(E323*N323,2)</f>
        <v>0.17</v>
      </c>
      <c r="P323" s="176">
        <v>0</v>
      </c>
      <c r="Q323" s="176">
        <f>ROUND(E323*P323,2)</f>
        <v>0</v>
      </c>
      <c r="R323" s="176" t="s">
        <v>572</v>
      </c>
      <c r="S323" s="177" t="s">
        <v>159</v>
      </c>
      <c r="T323" s="161">
        <v>3.9634999999999998</v>
      </c>
      <c r="U323" s="161">
        <f>ROUND(E323*T323,2)</f>
        <v>10.050000000000001</v>
      </c>
      <c r="V323" s="161"/>
      <c r="W323" s="152"/>
      <c r="X323" s="152"/>
      <c r="Y323" s="152"/>
      <c r="Z323" s="152"/>
      <c r="AA323" s="152"/>
      <c r="AB323" s="152"/>
      <c r="AC323" s="152"/>
      <c r="AD323" s="152"/>
      <c r="AE323" s="152"/>
      <c r="AF323" s="152" t="s">
        <v>183</v>
      </c>
      <c r="AG323" s="152"/>
      <c r="AH323" s="152"/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</row>
    <row r="324" spans="1:59" outlineLevel="1" x14ac:dyDescent="0.2">
      <c r="A324" s="159"/>
      <c r="B324" s="160"/>
      <c r="C324" s="190" t="s">
        <v>587</v>
      </c>
      <c r="D324" s="162"/>
      <c r="E324" s="163">
        <v>2.5350000000000001</v>
      </c>
      <c r="F324" s="161"/>
      <c r="G324" s="161"/>
      <c r="H324" s="161"/>
      <c r="I324" s="161"/>
      <c r="J324" s="161"/>
      <c r="K324" s="161"/>
      <c r="L324" s="161"/>
      <c r="M324" s="161"/>
      <c r="N324" s="161"/>
      <c r="O324" s="161"/>
      <c r="P324" s="161"/>
      <c r="Q324" s="161"/>
      <c r="R324" s="161"/>
      <c r="S324" s="161"/>
      <c r="T324" s="161"/>
      <c r="U324" s="161"/>
      <c r="V324" s="161"/>
      <c r="W324" s="152"/>
      <c r="X324" s="152"/>
      <c r="Y324" s="152"/>
      <c r="Z324" s="152"/>
      <c r="AA324" s="152"/>
      <c r="AB324" s="152"/>
      <c r="AC324" s="152"/>
      <c r="AD324" s="152"/>
      <c r="AE324" s="152"/>
      <c r="AF324" s="152" t="s">
        <v>163</v>
      </c>
      <c r="AG324" s="152">
        <v>0</v>
      </c>
      <c r="AH324" s="152"/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</row>
    <row r="325" spans="1:59" x14ac:dyDescent="0.2">
      <c r="A325" s="165" t="s">
        <v>145</v>
      </c>
      <c r="B325" s="166" t="s">
        <v>106</v>
      </c>
      <c r="C325" s="187" t="s">
        <v>107</v>
      </c>
      <c r="D325" s="167"/>
      <c r="E325" s="168"/>
      <c r="F325" s="169"/>
      <c r="G325" s="169">
        <f>SUMIF(AF326:AF331,"&lt;&gt;NOR",G326:G331)</f>
        <v>0</v>
      </c>
      <c r="H325" s="169"/>
      <c r="I325" s="169">
        <f>SUM(I326:I331)</f>
        <v>0</v>
      </c>
      <c r="J325" s="169"/>
      <c r="K325" s="169">
        <f>SUM(K326:K331)</f>
        <v>0</v>
      </c>
      <c r="L325" s="169"/>
      <c r="M325" s="169">
        <f>SUM(M326:M331)</f>
        <v>0</v>
      </c>
      <c r="N325" s="169"/>
      <c r="O325" s="169">
        <f>SUM(O326:O331)</f>
        <v>0.01</v>
      </c>
      <c r="P325" s="169"/>
      <c r="Q325" s="169">
        <f>SUM(Q326:Q331)</f>
        <v>0</v>
      </c>
      <c r="R325" s="169"/>
      <c r="S325" s="170"/>
      <c r="T325" s="164"/>
      <c r="U325" s="164">
        <f>SUM(U326:U331)</f>
        <v>1.71</v>
      </c>
      <c r="V325" s="164"/>
      <c r="AF325" t="s">
        <v>146</v>
      </c>
    </row>
    <row r="326" spans="1:59" ht="22.5" outlineLevel="1" x14ac:dyDescent="0.2">
      <c r="A326" s="171">
        <v>128</v>
      </c>
      <c r="B326" s="172" t="s">
        <v>588</v>
      </c>
      <c r="C326" s="189" t="s">
        <v>589</v>
      </c>
      <c r="D326" s="173" t="s">
        <v>197</v>
      </c>
      <c r="E326" s="174">
        <v>10.4192</v>
      </c>
      <c r="F326" s="175"/>
      <c r="G326" s="176">
        <f>ROUND(E326*F326,2)</f>
        <v>0</v>
      </c>
      <c r="H326" s="175"/>
      <c r="I326" s="176">
        <f>ROUND(E326*H326,2)</f>
        <v>0</v>
      </c>
      <c r="J326" s="175"/>
      <c r="K326" s="176">
        <f>ROUND(E326*J326,2)</f>
        <v>0</v>
      </c>
      <c r="L326" s="176">
        <v>21</v>
      </c>
      <c r="M326" s="176">
        <f>G326*(1+L326/100)</f>
        <v>0</v>
      </c>
      <c r="N326" s="176">
        <v>3.1E-4</v>
      </c>
      <c r="O326" s="176">
        <f>ROUND(E326*N326,2)</f>
        <v>0</v>
      </c>
      <c r="P326" s="176">
        <v>0</v>
      </c>
      <c r="Q326" s="176">
        <f>ROUND(E326*P326,2)</f>
        <v>0</v>
      </c>
      <c r="R326" s="176" t="s">
        <v>590</v>
      </c>
      <c r="S326" s="177" t="s">
        <v>159</v>
      </c>
      <c r="T326" s="161">
        <v>0.16400000000000001</v>
      </c>
      <c r="U326" s="161">
        <f>ROUND(E326*T326,2)</f>
        <v>1.71</v>
      </c>
      <c r="V326" s="161"/>
      <c r="W326" s="152"/>
      <c r="X326" s="152"/>
      <c r="Y326" s="152"/>
      <c r="Z326" s="152"/>
      <c r="AA326" s="152"/>
      <c r="AB326" s="152"/>
      <c r="AC326" s="152"/>
      <c r="AD326" s="152"/>
      <c r="AE326" s="152"/>
      <c r="AF326" s="152" t="s">
        <v>183</v>
      </c>
      <c r="AG326" s="152"/>
      <c r="AH326" s="152"/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</row>
    <row r="327" spans="1:59" outlineLevel="1" x14ac:dyDescent="0.2">
      <c r="A327" s="159"/>
      <c r="B327" s="160"/>
      <c r="C327" s="241" t="s">
        <v>591</v>
      </c>
      <c r="D327" s="242"/>
      <c r="E327" s="242"/>
      <c r="F327" s="242"/>
      <c r="G327" s="242"/>
      <c r="H327" s="161"/>
      <c r="I327" s="161"/>
      <c r="J327" s="161"/>
      <c r="K327" s="161"/>
      <c r="L327" s="161"/>
      <c r="M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52"/>
      <c r="X327" s="152"/>
      <c r="Y327" s="152"/>
      <c r="Z327" s="152"/>
      <c r="AA327" s="152"/>
      <c r="AB327" s="152"/>
      <c r="AC327" s="152"/>
      <c r="AD327" s="152"/>
      <c r="AE327" s="152"/>
      <c r="AF327" s="152" t="s">
        <v>161</v>
      </c>
      <c r="AG327" s="152"/>
      <c r="AH327" s="152"/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</row>
    <row r="328" spans="1:59" outlineLevel="1" x14ac:dyDescent="0.2">
      <c r="A328" s="159"/>
      <c r="B328" s="160"/>
      <c r="C328" s="190" t="s">
        <v>592</v>
      </c>
      <c r="D328" s="162"/>
      <c r="E328" s="163">
        <v>10.4192</v>
      </c>
      <c r="F328" s="161"/>
      <c r="G328" s="161"/>
      <c r="H328" s="161"/>
      <c r="I328" s="161"/>
      <c r="J328" s="161"/>
      <c r="K328" s="161"/>
      <c r="L328" s="161"/>
      <c r="M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52"/>
      <c r="X328" s="152"/>
      <c r="Y328" s="152"/>
      <c r="Z328" s="152"/>
      <c r="AA328" s="152"/>
      <c r="AB328" s="152"/>
      <c r="AC328" s="152"/>
      <c r="AD328" s="152"/>
      <c r="AE328" s="152"/>
      <c r="AF328" s="152" t="s">
        <v>163</v>
      </c>
      <c r="AG328" s="152">
        <v>0</v>
      </c>
      <c r="AH328" s="152"/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</row>
    <row r="329" spans="1:59" ht="22.5" outlineLevel="1" x14ac:dyDescent="0.2">
      <c r="A329" s="171">
        <v>129</v>
      </c>
      <c r="B329" s="172" t="s">
        <v>593</v>
      </c>
      <c r="C329" s="189" t="s">
        <v>594</v>
      </c>
      <c r="D329" s="173" t="s">
        <v>197</v>
      </c>
      <c r="E329" s="174">
        <v>5.1315999999999997</v>
      </c>
      <c r="F329" s="175"/>
      <c r="G329" s="176">
        <f>ROUND(E329*F329,2)</f>
        <v>0</v>
      </c>
      <c r="H329" s="175"/>
      <c r="I329" s="176">
        <f>ROUND(E329*H329,2)</f>
        <v>0</v>
      </c>
      <c r="J329" s="175"/>
      <c r="K329" s="176">
        <f>ROUND(E329*J329,2)</f>
        <v>0</v>
      </c>
      <c r="L329" s="176">
        <v>21</v>
      </c>
      <c r="M329" s="176">
        <f>G329*(1+L329/100)</f>
        <v>0</v>
      </c>
      <c r="N329" s="176">
        <v>1.1999999999999999E-3</v>
      </c>
      <c r="O329" s="176">
        <f>ROUND(E329*N329,2)</f>
        <v>0.01</v>
      </c>
      <c r="P329" s="176">
        <v>0</v>
      </c>
      <c r="Q329" s="176">
        <f>ROUND(E329*P329,2)</f>
        <v>0</v>
      </c>
      <c r="R329" s="176"/>
      <c r="S329" s="177" t="s">
        <v>150</v>
      </c>
      <c r="T329" s="161">
        <v>0</v>
      </c>
      <c r="U329" s="161">
        <f>ROUND(E329*T329,2)</f>
        <v>0</v>
      </c>
      <c r="V329" s="161"/>
      <c r="W329" s="152"/>
      <c r="X329" s="152"/>
      <c r="Y329" s="152"/>
      <c r="Z329" s="152"/>
      <c r="AA329" s="152"/>
      <c r="AB329" s="152"/>
      <c r="AC329" s="152"/>
      <c r="AD329" s="152"/>
      <c r="AE329" s="152"/>
      <c r="AF329" s="152" t="s">
        <v>494</v>
      </c>
      <c r="AG329" s="152"/>
      <c r="AH329" s="152"/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2"/>
      <c r="BB329" s="152"/>
      <c r="BC329" s="152"/>
      <c r="BD329" s="152"/>
      <c r="BE329" s="152"/>
      <c r="BF329" s="152"/>
      <c r="BG329" s="152"/>
    </row>
    <row r="330" spans="1:59" outlineLevel="1" x14ac:dyDescent="0.2">
      <c r="A330" s="159"/>
      <c r="B330" s="160"/>
      <c r="C330" s="190" t="s">
        <v>595</v>
      </c>
      <c r="D330" s="162"/>
      <c r="E330" s="163">
        <v>3.9376000000000002</v>
      </c>
      <c r="F330" s="161"/>
      <c r="G330" s="161"/>
      <c r="H330" s="161"/>
      <c r="I330" s="161"/>
      <c r="J330" s="161"/>
      <c r="K330" s="161"/>
      <c r="L330" s="161"/>
      <c r="M330" s="161"/>
      <c r="N330" s="161"/>
      <c r="O330" s="161"/>
      <c r="P330" s="161"/>
      <c r="Q330" s="161"/>
      <c r="R330" s="161"/>
      <c r="S330" s="161"/>
      <c r="T330" s="161"/>
      <c r="U330" s="161"/>
      <c r="V330" s="161"/>
      <c r="W330" s="152"/>
      <c r="X330" s="152"/>
      <c r="Y330" s="152"/>
      <c r="Z330" s="152"/>
      <c r="AA330" s="152"/>
      <c r="AB330" s="152"/>
      <c r="AC330" s="152"/>
      <c r="AD330" s="152"/>
      <c r="AE330" s="152"/>
      <c r="AF330" s="152" t="s">
        <v>163</v>
      </c>
      <c r="AG330" s="152">
        <v>0</v>
      </c>
      <c r="AH330" s="152"/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</row>
    <row r="331" spans="1:59" outlineLevel="1" x14ac:dyDescent="0.2">
      <c r="A331" s="159"/>
      <c r="B331" s="160"/>
      <c r="C331" s="190" t="s">
        <v>596</v>
      </c>
      <c r="D331" s="162"/>
      <c r="E331" s="163">
        <v>1.194</v>
      </c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52"/>
      <c r="X331" s="152"/>
      <c r="Y331" s="152"/>
      <c r="Z331" s="152"/>
      <c r="AA331" s="152"/>
      <c r="AB331" s="152"/>
      <c r="AC331" s="152"/>
      <c r="AD331" s="152"/>
      <c r="AE331" s="152"/>
      <c r="AF331" s="152" t="s">
        <v>163</v>
      </c>
      <c r="AG331" s="152">
        <v>0</v>
      </c>
      <c r="AH331" s="152"/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</row>
    <row r="332" spans="1:59" x14ac:dyDescent="0.2">
      <c r="A332" s="165" t="s">
        <v>145</v>
      </c>
      <c r="B332" s="166" t="s">
        <v>108</v>
      </c>
      <c r="C332" s="187" t="s">
        <v>109</v>
      </c>
      <c r="D332" s="167"/>
      <c r="E332" s="168"/>
      <c r="F332" s="169"/>
      <c r="G332" s="169">
        <f>SUMIF(AF333:AF337,"&lt;&gt;NOR",G333:G337)</f>
        <v>0</v>
      </c>
      <c r="H332" s="169"/>
      <c r="I332" s="169">
        <f>SUM(I333:I337)</f>
        <v>0</v>
      </c>
      <c r="J332" s="169"/>
      <c r="K332" s="169">
        <f>SUM(K333:K337)</f>
        <v>0</v>
      </c>
      <c r="L332" s="169"/>
      <c r="M332" s="169">
        <f>SUM(M333:M337)</f>
        <v>0</v>
      </c>
      <c r="N332" s="169"/>
      <c r="O332" s="169">
        <f>SUM(O333:O337)</f>
        <v>0.01</v>
      </c>
      <c r="P332" s="169"/>
      <c r="Q332" s="169">
        <f>SUM(Q333:Q337)</f>
        <v>0</v>
      </c>
      <c r="R332" s="169"/>
      <c r="S332" s="170"/>
      <c r="T332" s="164"/>
      <c r="U332" s="164">
        <f>SUM(U333:U337)</f>
        <v>7.2399999999999993</v>
      </c>
      <c r="V332" s="164"/>
      <c r="AF332" t="s">
        <v>146</v>
      </c>
    </row>
    <row r="333" spans="1:59" outlineLevel="1" x14ac:dyDescent="0.2">
      <c r="A333" s="171">
        <v>130</v>
      </c>
      <c r="B333" s="172" t="s">
        <v>597</v>
      </c>
      <c r="C333" s="189" t="s">
        <v>598</v>
      </c>
      <c r="D333" s="173" t="s">
        <v>197</v>
      </c>
      <c r="E333" s="174">
        <v>53.895000000000003</v>
      </c>
      <c r="F333" s="175"/>
      <c r="G333" s="176">
        <f>ROUND(E333*F333,2)</f>
        <v>0</v>
      </c>
      <c r="H333" s="175"/>
      <c r="I333" s="176">
        <f>ROUND(E333*H333,2)</f>
        <v>0</v>
      </c>
      <c r="J333" s="175"/>
      <c r="K333" s="176">
        <f>ROUND(E333*J333,2)</f>
        <v>0</v>
      </c>
      <c r="L333" s="176">
        <v>21</v>
      </c>
      <c r="M333" s="176">
        <f>G333*(1+L333/100)</f>
        <v>0</v>
      </c>
      <c r="N333" s="176">
        <v>6.9999999999999994E-5</v>
      </c>
      <c r="O333" s="176">
        <f>ROUND(E333*N333,2)</f>
        <v>0</v>
      </c>
      <c r="P333" s="176">
        <v>0</v>
      </c>
      <c r="Q333" s="176">
        <f>ROUND(E333*P333,2)</f>
        <v>0</v>
      </c>
      <c r="R333" s="176" t="s">
        <v>599</v>
      </c>
      <c r="S333" s="177" t="s">
        <v>159</v>
      </c>
      <c r="T333" s="161">
        <v>3.2480000000000002E-2</v>
      </c>
      <c r="U333" s="161">
        <f>ROUND(E333*T333,2)</f>
        <v>1.75</v>
      </c>
      <c r="V333" s="161"/>
      <c r="W333" s="152"/>
      <c r="X333" s="152"/>
      <c r="Y333" s="152"/>
      <c r="Z333" s="152"/>
      <c r="AA333" s="152"/>
      <c r="AB333" s="152"/>
      <c r="AC333" s="152"/>
      <c r="AD333" s="152"/>
      <c r="AE333" s="152"/>
      <c r="AF333" s="152" t="s">
        <v>494</v>
      </c>
      <c r="AG333" s="152"/>
      <c r="AH333" s="152"/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2"/>
      <c r="BB333" s="152"/>
      <c r="BC333" s="152"/>
      <c r="BD333" s="152"/>
      <c r="BE333" s="152"/>
      <c r="BF333" s="152"/>
      <c r="BG333" s="152"/>
    </row>
    <row r="334" spans="1:59" outlineLevel="1" x14ac:dyDescent="0.2">
      <c r="A334" s="159"/>
      <c r="B334" s="160"/>
      <c r="C334" s="190" t="s">
        <v>600</v>
      </c>
      <c r="D334" s="162"/>
      <c r="E334" s="163">
        <v>50</v>
      </c>
      <c r="F334" s="161"/>
      <c r="G334" s="161"/>
      <c r="H334" s="161"/>
      <c r="I334" s="161"/>
      <c r="J334" s="161"/>
      <c r="K334" s="161"/>
      <c r="L334" s="161"/>
      <c r="M334" s="161"/>
      <c r="N334" s="161"/>
      <c r="O334" s="161"/>
      <c r="P334" s="161"/>
      <c r="Q334" s="161"/>
      <c r="R334" s="161"/>
      <c r="S334" s="161"/>
      <c r="T334" s="161"/>
      <c r="U334" s="161"/>
      <c r="V334" s="161"/>
      <c r="W334" s="152"/>
      <c r="X334" s="152"/>
      <c r="Y334" s="152"/>
      <c r="Z334" s="152"/>
      <c r="AA334" s="152"/>
      <c r="AB334" s="152"/>
      <c r="AC334" s="152"/>
      <c r="AD334" s="152"/>
      <c r="AE334" s="152"/>
      <c r="AF334" s="152" t="s">
        <v>163</v>
      </c>
      <c r="AG334" s="152">
        <v>0</v>
      </c>
      <c r="AH334" s="152"/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</row>
    <row r="335" spans="1:59" outlineLevel="1" x14ac:dyDescent="0.2">
      <c r="A335" s="159"/>
      <c r="B335" s="160"/>
      <c r="C335" s="190" t="s">
        <v>601</v>
      </c>
      <c r="D335" s="162"/>
      <c r="E335" s="163">
        <v>3.895</v>
      </c>
      <c r="F335" s="161"/>
      <c r="G335" s="161"/>
      <c r="H335" s="161"/>
      <c r="I335" s="161"/>
      <c r="J335" s="161"/>
      <c r="K335" s="161"/>
      <c r="L335" s="161"/>
      <c r="M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52"/>
      <c r="X335" s="152"/>
      <c r="Y335" s="152"/>
      <c r="Z335" s="152"/>
      <c r="AA335" s="152"/>
      <c r="AB335" s="152"/>
      <c r="AC335" s="152"/>
      <c r="AD335" s="152"/>
      <c r="AE335" s="152"/>
      <c r="AF335" s="152" t="s">
        <v>163</v>
      </c>
      <c r="AG335" s="152">
        <v>0</v>
      </c>
      <c r="AH335" s="152"/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52"/>
      <c r="BB335" s="152"/>
      <c r="BC335" s="152"/>
      <c r="BD335" s="152"/>
      <c r="BE335" s="152"/>
      <c r="BF335" s="152"/>
      <c r="BG335" s="152"/>
    </row>
    <row r="336" spans="1:59" outlineLevel="1" x14ac:dyDescent="0.2">
      <c r="A336" s="178">
        <v>131</v>
      </c>
      <c r="B336" s="179" t="s">
        <v>602</v>
      </c>
      <c r="C336" s="188" t="s">
        <v>603</v>
      </c>
      <c r="D336" s="180" t="s">
        <v>197</v>
      </c>
      <c r="E336" s="181">
        <v>50</v>
      </c>
      <c r="F336" s="182"/>
      <c r="G336" s="183">
        <f>ROUND(E336*F336,2)</f>
        <v>0</v>
      </c>
      <c r="H336" s="182"/>
      <c r="I336" s="183">
        <f>ROUND(E336*H336,2)</f>
        <v>0</v>
      </c>
      <c r="J336" s="182"/>
      <c r="K336" s="183">
        <f>ROUND(E336*J336,2)</f>
        <v>0</v>
      </c>
      <c r="L336" s="183">
        <v>21</v>
      </c>
      <c r="M336" s="183">
        <f>G336*(1+L336/100)</f>
        <v>0</v>
      </c>
      <c r="N336" s="183">
        <v>1.3999999999999999E-4</v>
      </c>
      <c r="O336" s="183">
        <f>ROUND(E336*N336,2)</f>
        <v>0.01</v>
      </c>
      <c r="P336" s="183">
        <v>0</v>
      </c>
      <c r="Q336" s="183">
        <f>ROUND(E336*P336,2)</f>
        <v>0</v>
      </c>
      <c r="R336" s="183" t="s">
        <v>599</v>
      </c>
      <c r="S336" s="184" t="s">
        <v>159</v>
      </c>
      <c r="T336" s="161">
        <v>0.10191</v>
      </c>
      <c r="U336" s="161">
        <f>ROUND(E336*T336,2)</f>
        <v>5.0999999999999996</v>
      </c>
      <c r="V336" s="161"/>
      <c r="W336" s="152"/>
      <c r="X336" s="152"/>
      <c r="Y336" s="152"/>
      <c r="Z336" s="152"/>
      <c r="AA336" s="152"/>
      <c r="AB336" s="152"/>
      <c r="AC336" s="152"/>
      <c r="AD336" s="152"/>
      <c r="AE336" s="152"/>
      <c r="AF336" s="152" t="s">
        <v>494</v>
      </c>
      <c r="AG336" s="152"/>
      <c r="AH336" s="152"/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</row>
    <row r="337" spans="1:59" ht="22.5" outlineLevel="1" x14ac:dyDescent="0.2">
      <c r="A337" s="178">
        <v>132</v>
      </c>
      <c r="B337" s="179" t="s">
        <v>604</v>
      </c>
      <c r="C337" s="188" t="s">
        <v>605</v>
      </c>
      <c r="D337" s="180" t="s">
        <v>197</v>
      </c>
      <c r="E337" s="181">
        <v>3.895</v>
      </c>
      <c r="F337" s="182"/>
      <c r="G337" s="183">
        <f>ROUND(E337*F337,2)</f>
        <v>0</v>
      </c>
      <c r="H337" s="182"/>
      <c r="I337" s="183">
        <f>ROUND(E337*H337,2)</f>
        <v>0</v>
      </c>
      <c r="J337" s="182"/>
      <c r="K337" s="183">
        <f>ROUND(E337*J337,2)</f>
        <v>0</v>
      </c>
      <c r="L337" s="183">
        <v>21</v>
      </c>
      <c r="M337" s="183">
        <f>G337*(1+L337/100)</f>
        <v>0</v>
      </c>
      <c r="N337" s="183">
        <v>2.5000000000000001E-4</v>
      </c>
      <c r="O337" s="183">
        <f>ROUND(E337*N337,2)</f>
        <v>0</v>
      </c>
      <c r="P337" s="183">
        <v>0</v>
      </c>
      <c r="Q337" s="183">
        <f>ROUND(E337*P337,2)</f>
        <v>0</v>
      </c>
      <c r="R337" s="183" t="s">
        <v>599</v>
      </c>
      <c r="S337" s="184" t="s">
        <v>159</v>
      </c>
      <c r="T337" s="161">
        <v>0.10073</v>
      </c>
      <c r="U337" s="161">
        <f>ROUND(E337*T337,2)</f>
        <v>0.39</v>
      </c>
      <c r="V337" s="161"/>
      <c r="W337" s="152"/>
      <c r="X337" s="152"/>
      <c r="Y337" s="152"/>
      <c r="Z337" s="152"/>
      <c r="AA337" s="152"/>
      <c r="AB337" s="152"/>
      <c r="AC337" s="152"/>
      <c r="AD337" s="152"/>
      <c r="AE337" s="152"/>
      <c r="AF337" s="152" t="s">
        <v>183</v>
      </c>
      <c r="AG337" s="152"/>
      <c r="AH337" s="152"/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AU337" s="152"/>
      <c r="AV337" s="152"/>
      <c r="AW337" s="152"/>
      <c r="AX337" s="152"/>
      <c r="AY337" s="152"/>
      <c r="AZ337" s="152"/>
      <c r="BA337" s="152"/>
      <c r="BB337" s="152"/>
      <c r="BC337" s="152"/>
      <c r="BD337" s="152"/>
      <c r="BE337" s="152"/>
      <c r="BF337" s="152"/>
      <c r="BG337" s="152"/>
    </row>
    <row r="338" spans="1:59" x14ac:dyDescent="0.2">
      <c r="A338" s="165" t="s">
        <v>145</v>
      </c>
      <c r="B338" s="166" t="s">
        <v>110</v>
      </c>
      <c r="C338" s="187" t="s">
        <v>111</v>
      </c>
      <c r="D338" s="167"/>
      <c r="E338" s="168"/>
      <c r="F338" s="169"/>
      <c r="G338" s="169">
        <f>SUMIF(AF339:AF342,"&lt;&gt;NOR",G339:G342)</f>
        <v>0</v>
      </c>
      <c r="H338" s="169"/>
      <c r="I338" s="169">
        <f>SUM(I339:I342)</f>
        <v>0</v>
      </c>
      <c r="J338" s="169"/>
      <c r="K338" s="169">
        <f>SUM(K339:K342)</f>
        <v>0</v>
      </c>
      <c r="L338" s="169"/>
      <c r="M338" s="169">
        <f>SUM(M339:M342)</f>
        <v>0</v>
      </c>
      <c r="N338" s="169"/>
      <c r="O338" s="169">
        <f>SUM(O339:O342)</f>
        <v>0</v>
      </c>
      <c r="P338" s="169"/>
      <c r="Q338" s="169">
        <f>SUM(Q339:Q342)</f>
        <v>0</v>
      </c>
      <c r="R338" s="169"/>
      <c r="S338" s="170"/>
      <c r="T338" s="164"/>
      <c r="U338" s="164">
        <f>SUM(U339:U342)</f>
        <v>0</v>
      </c>
      <c r="V338" s="164"/>
      <c r="AF338" t="s">
        <v>146</v>
      </c>
    </row>
    <row r="339" spans="1:59" outlineLevel="1" x14ac:dyDescent="0.2">
      <c r="A339" s="178">
        <v>133</v>
      </c>
      <c r="B339" s="179" t="s">
        <v>606</v>
      </c>
      <c r="C339" s="188" t="s">
        <v>607</v>
      </c>
      <c r="D339" s="180" t="s">
        <v>608</v>
      </c>
      <c r="E339" s="181">
        <v>1</v>
      </c>
      <c r="F339" s="182"/>
      <c r="G339" s="183">
        <f>ROUND(E339*F339,2)</f>
        <v>0</v>
      </c>
      <c r="H339" s="182"/>
      <c r="I339" s="183">
        <f>ROUND(E339*H339,2)</f>
        <v>0</v>
      </c>
      <c r="J339" s="182"/>
      <c r="K339" s="183">
        <f>ROUND(E339*J339,2)</f>
        <v>0</v>
      </c>
      <c r="L339" s="183">
        <v>21</v>
      </c>
      <c r="M339" s="183">
        <f>G339*(1+L339/100)</f>
        <v>0</v>
      </c>
      <c r="N339" s="183">
        <v>0</v>
      </c>
      <c r="O339" s="183">
        <f>ROUND(E339*N339,2)</f>
        <v>0</v>
      </c>
      <c r="P339" s="183">
        <v>0</v>
      </c>
      <c r="Q339" s="183">
        <f>ROUND(E339*P339,2)</f>
        <v>0</v>
      </c>
      <c r="R339" s="183"/>
      <c r="S339" s="184" t="s">
        <v>150</v>
      </c>
      <c r="T339" s="161">
        <v>0</v>
      </c>
      <c r="U339" s="161">
        <f>ROUND(E339*T339,2)</f>
        <v>0</v>
      </c>
      <c r="V339" s="161"/>
      <c r="W339" s="152"/>
      <c r="X339" s="152"/>
      <c r="Y339" s="152"/>
      <c r="Z339" s="152"/>
      <c r="AA339" s="152"/>
      <c r="AB339" s="152"/>
      <c r="AC339" s="152"/>
      <c r="AD339" s="152"/>
      <c r="AE339" s="152"/>
      <c r="AF339" s="152" t="s">
        <v>154</v>
      </c>
      <c r="AG339" s="152"/>
      <c r="AH339" s="152"/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52"/>
      <c r="BB339" s="152"/>
      <c r="BC339" s="152"/>
      <c r="BD339" s="152"/>
      <c r="BE339" s="152"/>
      <c r="BF339" s="152"/>
      <c r="BG339" s="152"/>
    </row>
    <row r="340" spans="1:59" outlineLevel="1" x14ac:dyDescent="0.2">
      <c r="A340" s="178">
        <v>134</v>
      </c>
      <c r="B340" s="179" t="s">
        <v>609</v>
      </c>
      <c r="C340" s="188" t="s">
        <v>610</v>
      </c>
      <c r="D340" s="180" t="s">
        <v>608</v>
      </c>
      <c r="E340" s="181">
        <v>1</v>
      </c>
      <c r="F340" s="182"/>
      <c r="G340" s="183">
        <f>ROUND(E340*F340,2)</f>
        <v>0</v>
      </c>
      <c r="H340" s="182"/>
      <c r="I340" s="183">
        <f>ROUND(E340*H340,2)</f>
        <v>0</v>
      </c>
      <c r="J340" s="182"/>
      <c r="K340" s="183">
        <f>ROUND(E340*J340,2)</f>
        <v>0</v>
      </c>
      <c r="L340" s="183">
        <v>21</v>
      </c>
      <c r="M340" s="183">
        <f>G340*(1+L340/100)</f>
        <v>0</v>
      </c>
      <c r="N340" s="183">
        <v>0</v>
      </c>
      <c r="O340" s="183">
        <f>ROUND(E340*N340,2)</f>
        <v>0</v>
      </c>
      <c r="P340" s="183">
        <v>0</v>
      </c>
      <c r="Q340" s="183">
        <f>ROUND(E340*P340,2)</f>
        <v>0</v>
      </c>
      <c r="R340" s="183"/>
      <c r="S340" s="184" t="s">
        <v>150</v>
      </c>
      <c r="T340" s="161">
        <v>0</v>
      </c>
      <c r="U340" s="161">
        <f>ROUND(E340*T340,2)</f>
        <v>0</v>
      </c>
      <c r="V340" s="161"/>
      <c r="W340" s="152"/>
      <c r="X340" s="152"/>
      <c r="Y340" s="152"/>
      <c r="Z340" s="152"/>
      <c r="AA340" s="152"/>
      <c r="AB340" s="152"/>
      <c r="AC340" s="152"/>
      <c r="AD340" s="152"/>
      <c r="AE340" s="152"/>
      <c r="AF340" s="152" t="s">
        <v>154</v>
      </c>
      <c r="AG340" s="152"/>
      <c r="AH340" s="152"/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52"/>
      <c r="BB340" s="152"/>
      <c r="BC340" s="152"/>
      <c r="BD340" s="152"/>
      <c r="BE340" s="152"/>
      <c r="BF340" s="152"/>
      <c r="BG340" s="152"/>
    </row>
    <row r="341" spans="1:59" outlineLevel="1" x14ac:dyDescent="0.2">
      <c r="A341" s="178">
        <v>135</v>
      </c>
      <c r="B341" s="179" t="s">
        <v>611</v>
      </c>
      <c r="C341" s="188" t="s">
        <v>612</v>
      </c>
      <c r="D341" s="180" t="s">
        <v>608</v>
      </c>
      <c r="E341" s="181">
        <v>1</v>
      </c>
      <c r="F341" s="182"/>
      <c r="G341" s="183">
        <f>ROUND(E341*F341,2)</f>
        <v>0</v>
      </c>
      <c r="H341" s="182"/>
      <c r="I341" s="183">
        <f>ROUND(E341*H341,2)</f>
        <v>0</v>
      </c>
      <c r="J341" s="182"/>
      <c r="K341" s="183">
        <f>ROUND(E341*J341,2)</f>
        <v>0</v>
      </c>
      <c r="L341" s="183">
        <v>21</v>
      </c>
      <c r="M341" s="183">
        <f>G341*(1+L341/100)</f>
        <v>0</v>
      </c>
      <c r="N341" s="183">
        <v>0</v>
      </c>
      <c r="O341" s="183">
        <f>ROUND(E341*N341,2)</f>
        <v>0</v>
      </c>
      <c r="P341" s="183">
        <v>0</v>
      </c>
      <c r="Q341" s="183">
        <f>ROUND(E341*P341,2)</f>
        <v>0</v>
      </c>
      <c r="R341" s="183"/>
      <c r="S341" s="184" t="s">
        <v>150</v>
      </c>
      <c r="T341" s="161">
        <v>0</v>
      </c>
      <c r="U341" s="161">
        <f>ROUND(E341*T341,2)</f>
        <v>0</v>
      </c>
      <c r="V341" s="161"/>
      <c r="W341" s="152"/>
      <c r="X341" s="152"/>
      <c r="Y341" s="152"/>
      <c r="Z341" s="152"/>
      <c r="AA341" s="152"/>
      <c r="AB341" s="152"/>
      <c r="AC341" s="152"/>
      <c r="AD341" s="152"/>
      <c r="AE341" s="152"/>
      <c r="AF341" s="152" t="s">
        <v>154</v>
      </c>
      <c r="AG341" s="152"/>
      <c r="AH341" s="152"/>
      <c r="AI341" s="152"/>
      <c r="AJ341" s="152"/>
      <c r="AK341" s="152"/>
      <c r="AL341" s="152"/>
      <c r="AM341" s="152"/>
      <c r="AN341" s="152"/>
      <c r="AO341" s="152"/>
      <c r="AP341" s="152"/>
      <c r="AQ341" s="152"/>
      <c r="AR341" s="152"/>
      <c r="AS341" s="152"/>
      <c r="AT341" s="152"/>
      <c r="AU341" s="152"/>
      <c r="AV341" s="152"/>
      <c r="AW341" s="152"/>
      <c r="AX341" s="152"/>
      <c r="AY341" s="152"/>
      <c r="AZ341" s="152"/>
      <c r="BA341" s="152"/>
      <c r="BB341" s="152"/>
      <c r="BC341" s="152"/>
      <c r="BD341" s="152"/>
      <c r="BE341" s="152"/>
      <c r="BF341" s="152"/>
      <c r="BG341" s="152"/>
    </row>
    <row r="342" spans="1:59" outlineLevel="1" x14ac:dyDescent="0.2">
      <c r="A342" s="178">
        <v>136</v>
      </c>
      <c r="B342" s="179" t="s">
        <v>613</v>
      </c>
      <c r="C342" s="188" t="s">
        <v>614</v>
      </c>
      <c r="D342" s="180" t="s">
        <v>608</v>
      </c>
      <c r="E342" s="181">
        <v>1</v>
      </c>
      <c r="F342" s="182"/>
      <c r="G342" s="183">
        <f>ROUND(E342*F342,2)</f>
        <v>0</v>
      </c>
      <c r="H342" s="182"/>
      <c r="I342" s="183">
        <f>ROUND(E342*H342,2)</f>
        <v>0</v>
      </c>
      <c r="J342" s="182"/>
      <c r="K342" s="183">
        <f>ROUND(E342*J342,2)</f>
        <v>0</v>
      </c>
      <c r="L342" s="183">
        <v>21</v>
      </c>
      <c r="M342" s="183">
        <f>G342*(1+L342/100)</f>
        <v>0</v>
      </c>
      <c r="N342" s="183">
        <v>0</v>
      </c>
      <c r="O342" s="183">
        <f>ROUND(E342*N342,2)</f>
        <v>0</v>
      </c>
      <c r="P342" s="183">
        <v>0</v>
      </c>
      <c r="Q342" s="183">
        <f>ROUND(E342*P342,2)</f>
        <v>0</v>
      </c>
      <c r="R342" s="183"/>
      <c r="S342" s="184" t="s">
        <v>150</v>
      </c>
      <c r="T342" s="161">
        <v>0</v>
      </c>
      <c r="U342" s="161">
        <f>ROUND(E342*T342,2)</f>
        <v>0</v>
      </c>
      <c r="V342" s="161"/>
      <c r="W342" s="152"/>
      <c r="X342" s="152"/>
      <c r="Y342" s="152"/>
      <c r="Z342" s="152"/>
      <c r="AA342" s="152"/>
      <c r="AB342" s="152"/>
      <c r="AC342" s="152"/>
      <c r="AD342" s="152"/>
      <c r="AE342" s="152"/>
      <c r="AF342" s="152" t="s">
        <v>154</v>
      </c>
      <c r="AG342" s="152"/>
      <c r="AH342" s="152"/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52"/>
      <c r="BB342" s="152"/>
      <c r="BC342" s="152"/>
      <c r="BD342" s="152"/>
      <c r="BE342" s="152"/>
      <c r="BF342" s="152"/>
      <c r="BG342" s="152"/>
    </row>
    <row r="343" spans="1:59" x14ac:dyDescent="0.2">
      <c r="A343" s="165" t="s">
        <v>145</v>
      </c>
      <c r="B343" s="166" t="s">
        <v>116</v>
      </c>
      <c r="C343" s="187" t="s">
        <v>117</v>
      </c>
      <c r="D343" s="167"/>
      <c r="E343" s="168"/>
      <c r="F343" s="169"/>
      <c r="G343" s="169">
        <f>SUMIF(AF344:AF350,"&lt;&gt;NOR",G344:G350)</f>
        <v>0</v>
      </c>
      <c r="H343" s="169"/>
      <c r="I343" s="169">
        <f>SUM(I344:I350)</f>
        <v>0</v>
      </c>
      <c r="J343" s="169"/>
      <c r="K343" s="169">
        <f>SUM(K344:K350)</f>
        <v>0</v>
      </c>
      <c r="L343" s="169"/>
      <c r="M343" s="169">
        <f>SUM(M344:M350)</f>
        <v>0</v>
      </c>
      <c r="N343" s="169"/>
      <c r="O343" s="169">
        <f>SUM(O344:O350)</f>
        <v>0</v>
      </c>
      <c r="P343" s="169"/>
      <c r="Q343" s="169">
        <f>SUM(Q344:Q350)</f>
        <v>0</v>
      </c>
      <c r="R343" s="169"/>
      <c r="S343" s="170"/>
      <c r="T343" s="164"/>
      <c r="U343" s="164">
        <f>SUM(U344:U350)</f>
        <v>43.589999999999996</v>
      </c>
      <c r="V343" s="164"/>
      <c r="AF343" t="s">
        <v>146</v>
      </c>
    </row>
    <row r="344" spans="1:59" outlineLevel="1" x14ac:dyDescent="0.2">
      <c r="A344" s="178">
        <v>137</v>
      </c>
      <c r="B344" s="179" t="s">
        <v>615</v>
      </c>
      <c r="C344" s="188" t="s">
        <v>616</v>
      </c>
      <c r="D344" s="180" t="s">
        <v>191</v>
      </c>
      <c r="E344" s="181">
        <v>18.103580000000001</v>
      </c>
      <c r="F344" s="182"/>
      <c r="G344" s="183">
        <f t="shared" ref="G344:G350" si="0">ROUND(E344*F344,2)</f>
        <v>0</v>
      </c>
      <c r="H344" s="182"/>
      <c r="I344" s="183">
        <f t="shared" ref="I344:I350" si="1">ROUND(E344*H344,2)</f>
        <v>0</v>
      </c>
      <c r="J344" s="182"/>
      <c r="K344" s="183">
        <f t="shared" ref="K344:K350" si="2">ROUND(E344*J344,2)</f>
        <v>0</v>
      </c>
      <c r="L344" s="183">
        <v>21</v>
      </c>
      <c r="M344" s="183">
        <f t="shared" ref="M344:M350" si="3">G344*(1+L344/100)</f>
        <v>0</v>
      </c>
      <c r="N344" s="183">
        <v>0</v>
      </c>
      <c r="O344" s="183">
        <f t="shared" ref="O344:O350" si="4">ROUND(E344*N344,2)</f>
        <v>0</v>
      </c>
      <c r="P344" s="183">
        <v>0</v>
      </c>
      <c r="Q344" s="183">
        <f t="shared" ref="Q344:Q350" si="5">ROUND(E344*P344,2)</f>
        <v>0</v>
      </c>
      <c r="R344" s="183" t="s">
        <v>416</v>
      </c>
      <c r="S344" s="184" t="s">
        <v>159</v>
      </c>
      <c r="T344" s="161">
        <v>0.55000000000000004</v>
      </c>
      <c r="U344" s="161">
        <f t="shared" ref="U344:U350" si="6">ROUND(E344*T344,2)</f>
        <v>9.9600000000000009</v>
      </c>
      <c r="V344" s="161"/>
      <c r="W344" s="152"/>
      <c r="X344" s="152"/>
      <c r="Y344" s="152"/>
      <c r="Z344" s="152"/>
      <c r="AA344" s="152"/>
      <c r="AB344" s="152"/>
      <c r="AC344" s="152"/>
      <c r="AD344" s="152"/>
      <c r="AE344" s="152"/>
      <c r="AF344" s="152" t="s">
        <v>617</v>
      </c>
      <c r="AG344" s="152"/>
      <c r="AH344" s="152"/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AU344" s="152"/>
      <c r="AV344" s="152"/>
      <c r="AW344" s="152"/>
      <c r="AX344" s="152"/>
      <c r="AY344" s="152"/>
      <c r="AZ344" s="152"/>
      <c r="BA344" s="152"/>
      <c r="BB344" s="152"/>
      <c r="BC344" s="152"/>
      <c r="BD344" s="152"/>
      <c r="BE344" s="152"/>
      <c r="BF344" s="152"/>
      <c r="BG344" s="152"/>
    </row>
    <row r="345" spans="1:59" outlineLevel="1" x14ac:dyDescent="0.2">
      <c r="A345" s="178">
        <v>138</v>
      </c>
      <c r="B345" s="179" t="s">
        <v>618</v>
      </c>
      <c r="C345" s="188" t="s">
        <v>619</v>
      </c>
      <c r="D345" s="180" t="s">
        <v>191</v>
      </c>
      <c r="E345" s="181">
        <v>18.103580000000001</v>
      </c>
      <c r="F345" s="182"/>
      <c r="G345" s="183">
        <f t="shared" si="0"/>
        <v>0</v>
      </c>
      <c r="H345" s="182"/>
      <c r="I345" s="183">
        <f t="shared" si="1"/>
        <v>0</v>
      </c>
      <c r="J345" s="182"/>
      <c r="K345" s="183">
        <f t="shared" si="2"/>
        <v>0</v>
      </c>
      <c r="L345" s="183">
        <v>21</v>
      </c>
      <c r="M345" s="183">
        <f t="shared" si="3"/>
        <v>0</v>
      </c>
      <c r="N345" s="183">
        <v>0</v>
      </c>
      <c r="O345" s="183">
        <f t="shared" si="4"/>
        <v>0</v>
      </c>
      <c r="P345" s="183">
        <v>0</v>
      </c>
      <c r="Q345" s="183">
        <f t="shared" si="5"/>
        <v>0</v>
      </c>
      <c r="R345" s="183" t="s">
        <v>416</v>
      </c>
      <c r="S345" s="184" t="s">
        <v>159</v>
      </c>
      <c r="T345" s="161">
        <v>0.49</v>
      </c>
      <c r="U345" s="161">
        <f t="shared" si="6"/>
        <v>8.8699999999999992</v>
      </c>
      <c r="V345" s="161"/>
      <c r="W345" s="152"/>
      <c r="X345" s="152"/>
      <c r="Y345" s="152"/>
      <c r="Z345" s="152"/>
      <c r="AA345" s="152"/>
      <c r="AB345" s="152"/>
      <c r="AC345" s="152"/>
      <c r="AD345" s="152"/>
      <c r="AE345" s="152"/>
      <c r="AF345" s="152" t="s">
        <v>617</v>
      </c>
      <c r="AG345" s="152"/>
      <c r="AH345" s="152"/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52"/>
      <c r="BB345" s="152"/>
      <c r="BC345" s="152"/>
      <c r="BD345" s="152"/>
      <c r="BE345" s="152"/>
      <c r="BF345" s="152"/>
      <c r="BG345" s="152"/>
    </row>
    <row r="346" spans="1:59" outlineLevel="1" x14ac:dyDescent="0.2">
      <c r="A346" s="178">
        <v>139</v>
      </c>
      <c r="B346" s="179" t="s">
        <v>620</v>
      </c>
      <c r="C346" s="188" t="s">
        <v>621</v>
      </c>
      <c r="D346" s="180" t="s">
        <v>191</v>
      </c>
      <c r="E346" s="181">
        <v>271.55363</v>
      </c>
      <c r="F346" s="182"/>
      <c r="G346" s="183">
        <f t="shared" si="0"/>
        <v>0</v>
      </c>
      <c r="H346" s="182"/>
      <c r="I346" s="183">
        <f t="shared" si="1"/>
        <v>0</v>
      </c>
      <c r="J346" s="182"/>
      <c r="K346" s="183">
        <f t="shared" si="2"/>
        <v>0</v>
      </c>
      <c r="L346" s="183">
        <v>21</v>
      </c>
      <c r="M346" s="183">
        <f t="shared" si="3"/>
        <v>0</v>
      </c>
      <c r="N346" s="183">
        <v>0</v>
      </c>
      <c r="O346" s="183">
        <f t="shared" si="4"/>
        <v>0</v>
      </c>
      <c r="P346" s="183">
        <v>0</v>
      </c>
      <c r="Q346" s="183">
        <f t="shared" si="5"/>
        <v>0</v>
      </c>
      <c r="R346" s="183" t="s">
        <v>416</v>
      </c>
      <c r="S346" s="184" t="s">
        <v>159</v>
      </c>
      <c r="T346" s="161">
        <v>0</v>
      </c>
      <c r="U346" s="161">
        <f t="shared" si="6"/>
        <v>0</v>
      </c>
      <c r="V346" s="161"/>
      <c r="W346" s="152"/>
      <c r="X346" s="152"/>
      <c r="Y346" s="152"/>
      <c r="Z346" s="152"/>
      <c r="AA346" s="152"/>
      <c r="AB346" s="152"/>
      <c r="AC346" s="152"/>
      <c r="AD346" s="152"/>
      <c r="AE346" s="152"/>
      <c r="AF346" s="152" t="s">
        <v>617</v>
      </c>
      <c r="AG346" s="152"/>
      <c r="AH346" s="152"/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</row>
    <row r="347" spans="1:59" outlineLevel="1" x14ac:dyDescent="0.2">
      <c r="A347" s="178">
        <v>140</v>
      </c>
      <c r="B347" s="179" t="s">
        <v>622</v>
      </c>
      <c r="C347" s="188" t="s">
        <v>623</v>
      </c>
      <c r="D347" s="180" t="s">
        <v>191</v>
      </c>
      <c r="E347" s="181">
        <v>18.103580000000001</v>
      </c>
      <c r="F347" s="182"/>
      <c r="G347" s="183">
        <f t="shared" si="0"/>
        <v>0</v>
      </c>
      <c r="H347" s="182"/>
      <c r="I347" s="183">
        <f t="shared" si="1"/>
        <v>0</v>
      </c>
      <c r="J347" s="182"/>
      <c r="K347" s="183">
        <f t="shared" si="2"/>
        <v>0</v>
      </c>
      <c r="L347" s="183">
        <v>21</v>
      </c>
      <c r="M347" s="183">
        <f t="shared" si="3"/>
        <v>0</v>
      </c>
      <c r="N347" s="183">
        <v>0</v>
      </c>
      <c r="O347" s="183">
        <f t="shared" si="4"/>
        <v>0</v>
      </c>
      <c r="P347" s="183">
        <v>0</v>
      </c>
      <c r="Q347" s="183">
        <f t="shared" si="5"/>
        <v>0</v>
      </c>
      <c r="R347" s="183" t="s">
        <v>416</v>
      </c>
      <c r="S347" s="184" t="s">
        <v>159</v>
      </c>
      <c r="T347" s="161">
        <v>0.94199999999999995</v>
      </c>
      <c r="U347" s="161">
        <f t="shared" si="6"/>
        <v>17.05</v>
      </c>
      <c r="V347" s="161"/>
      <c r="W347" s="152"/>
      <c r="X347" s="152"/>
      <c r="Y347" s="152"/>
      <c r="Z347" s="152"/>
      <c r="AA347" s="152"/>
      <c r="AB347" s="152"/>
      <c r="AC347" s="152"/>
      <c r="AD347" s="152"/>
      <c r="AE347" s="152"/>
      <c r="AF347" s="152" t="s">
        <v>617</v>
      </c>
      <c r="AG347" s="152"/>
      <c r="AH347" s="152"/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52"/>
      <c r="BB347" s="152"/>
      <c r="BC347" s="152"/>
      <c r="BD347" s="152"/>
      <c r="BE347" s="152"/>
      <c r="BF347" s="152"/>
      <c r="BG347" s="152"/>
    </row>
    <row r="348" spans="1:59" ht="22.5" outlineLevel="1" x14ac:dyDescent="0.2">
      <c r="A348" s="178">
        <v>141</v>
      </c>
      <c r="B348" s="179" t="s">
        <v>624</v>
      </c>
      <c r="C348" s="188" t="s">
        <v>625</v>
      </c>
      <c r="D348" s="180" t="s">
        <v>191</v>
      </c>
      <c r="E348" s="181">
        <v>72.414299999999997</v>
      </c>
      <c r="F348" s="182"/>
      <c r="G348" s="183">
        <f t="shared" si="0"/>
        <v>0</v>
      </c>
      <c r="H348" s="182"/>
      <c r="I348" s="183">
        <f t="shared" si="1"/>
        <v>0</v>
      </c>
      <c r="J348" s="182"/>
      <c r="K348" s="183">
        <f t="shared" si="2"/>
        <v>0</v>
      </c>
      <c r="L348" s="183">
        <v>21</v>
      </c>
      <c r="M348" s="183">
        <f t="shared" si="3"/>
        <v>0</v>
      </c>
      <c r="N348" s="183">
        <v>0</v>
      </c>
      <c r="O348" s="183">
        <f t="shared" si="4"/>
        <v>0</v>
      </c>
      <c r="P348" s="183">
        <v>0</v>
      </c>
      <c r="Q348" s="183">
        <f t="shared" si="5"/>
        <v>0</v>
      </c>
      <c r="R348" s="183" t="s">
        <v>416</v>
      </c>
      <c r="S348" s="184" t="s">
        <v>159</v>
      </c>
      <c r="T348" s="161">
        <v>0.105</v>
      </c>
      <c r="U348" s="161">
        <f t="shared" si="6"/>
        <v>7.6</v>
      </c>
      <c r="V348" s="161"/>
      <c r="W348" s="152"/>
      <c r="X348" s="152"/>
      <c r="Y348" s="152"/>
      <c r="Z348" s="152"/>
      <c r="AA348" s="152"/>
      <c r="AB348" s="152"/>
      <c r="AC348" s="152"/>
      <c r="AD348" s="152"/>
      <c r="AE348" s="152"/>
      <c r="AF348" s="152" t="s">
        <v>617</v>
      </c>
      <c r="AG348" s="152"/>
      <c r="AH348" s="152"/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52"/>
      <c r="BB348" s="152"/>
      <c r="BC348" s="152"/>
      <c r="BD348" s="152"/>
      <c r="BE348" s="152"/>
      <c r="BF348" s="152"/>
      <c r="BG348" s="152"/>
    </row>
    <row r="349" spans="1:59" outlineLevel="1" x14ac:dyDescent="0.2">
      <c r="A349" s="178">
        <v>142</v>
      </c>
      <c r="B349" s="179" t="s">
        <v>626</v>
      </c>
      <c r="C349" s="188" t="s">
        <v>627</v>
      </c>
      <c r="D349" s="180" t="s">
        <v>191</v>
      </c>
      <c r="E349" s="181">
        <v>18.103580000000001</v>
      </c>
      <c r="F349" s="182"/>
      <c r="G349" s="183">
        <f t="shared" si="0"/>
        <v>0</v>
      </c>
      <c r="H349" s="182"/>
      <c r="I349" s="183">
        <f t="shared" si="1"/>
        <v>0</v>
      </c>
      <c r="J349" s="182"/>
      <c r="K349" s="183">
        <f t="shared" si="2"/>
        <v>0</v>
      </c>
      <c r="L349" s="183">
        <v>21</v>
      </c>
      <c r="M349" s="183">
        <f t="shared" si="3"/>
        <v>0</v>
      </c>
      <c r="N349" s="183">
        <v>0</v>
      </c>
      <c r="O349" s="183">
        <f t="shared" si="4"/>
        <v>0</v>
      </c>
      <c r="P349" s="183">
        <v>0</v>
      </c>
      <c r="Q349" s="183">
        <f t="shared" si="5"/>
        <v>0</v>
      </c>
      <c r="R349" s="183" t="s">
        <v>416</v>
      </c>
      <c r="S349" s="184" t="s">
        <v>159</v>
      </c>
      <c r="T349" s="161">
        <v>0</v>
      </c>
      <c r="U349" s="161">
        <f t="shared" si="6"/>
        <v>0</v>
      </c>
      <c r="V349" s="161"/>
      <c r="W349" s="152"/>
      <c r="X349" s="152"/>
      <c r="Y349" s="152"/>
      <c r="Z349" s="152"/>
      <c r="AA349" s="152"/>
      <c r="AB349" s="152"/>
      <c r="AC349" s="152"/>
      <c r="AD349" s="152"/>
      <c r="AE349" s="152"/>
      <c r="AF349" s="152" t="s">
        <v>617</v>
      </c>
      <c r="AG349" s="152"/>
      <c r="AH349" s="152"/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AU349" s="152"/>
      <c r="AV349" s="152"/>
      <c r="AW349" s="152"/>
      <c r="AX349" s="152"/>
      <c r="AY349" s="152"/>
      <c r="AZ349" s="152"/>
      <c r="BA349" s="152"/>
      <c r="BB349" s="152"/>
      <c r="BC349" s="152"/>
      <c r="BD349" s="152"/>
      <c r="BE349" s="152"/>
      <c r="BF349" s="152"/>
      <c r="BG349" s="152"/>
    </row>
    <row r="350" spans="1:59" outlineLevel="1" x14ac:dyDescent="0.2">
      <c r="A350" s="178">
        <v>143</v>
      </c>
      <c r="B350" s="179" t="s">
        <v>628</v>
      </c>
      <c r="C350" s="188" t="s">
        <v>629</v>
      </c>
      <c r="D350" s="180" t="s">
        <v>191</v>
      </c>
      <c r="E350" s="181">
        <v>18.103580000000001</v>
      </c>
      <c r="F350" s="182"/>
      <c r="G350" s="183">
        <f t="shared" si="0"/>
        <v>0</v>
      </c>
      <c r="H350" s="182"/>
      <c r="I350" s="183">
        <f t="shared" si="1"/>
        <v>0</v>
      </c>
      <c r="J350" s="182"/>
      <c r="K350" s="183">
        <f t="shared" si="2"/>
        <v>0</v>
      </c>
      <c r="L350" s="183">
        <v>21</v>
      </c>
      <c r="M350" s="183">
        <f t="shared" si="3"/>
        <v>0</v>
      </c>
      <c r="N350" s="183">
        <v>0</v>
      </c>
      <c r="O350" s="183">
        <f t="shared" si="4"/>
        <v>0</v>
      </c>
      <c r="P350" s="183">
        <v>0</v>
      </c>
      <c r="Q350" s="183">
        <f t="shared" si="5"/>
        <v>0</v>
      </c>
      <c r="R350" s="183"/>
      <c r="S350" s="184" t="s">
        <v>159</v>
      </c>
      <c r="T350" s="161">
        <v>6.0000000000000001E-3</v>
      </c>
      <c r="U350" s="161">
        <f t="shared" si="6"/>
        <v>0.11</v>
      </c>
      <c r="V350" s="161"/>
      <c r="W350" s="152"/>
      <c r="X350" s="152"/>
      <c r="Y350" s="152"/>
      <c r="Z350" s="152"/>
      <c r="AA350" s="152"/>
      <c r="AB350" s="152"/>
      <c r="AC350" s="152"/>
      <c r="AD350" s="152"/>
      <c r="AE350" s="152"/>
      <c r="AF350" s="152" t="s">
        <v>617</v>
      </c>
      <c r="AG350" s="152"/>
      <c r="AH350" s="152"/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AU350" s="152"/>
      <c r="AV350" s="152"/>
      <c r="AW350" s="152"/>
      <c r="AX350" s="152"/>
      <c r="AY350" s="152"/>
      <c r="AZ350" s="152"/>
      <c r="BA350" s="152"/>
      <c r="BB350" s="152"/>
      <c r="BC350" s="152"/>
      <c r="BD350" s="152"/>
      <c r="BE350" s="152"/>
      <c r="BF350" s="152"/>
      <c r="BG350" s="152"/>
    </row>
    <row r="351" spans="1:59" x14ac:dyDescent="0.2">
      <c r="A351" s="165" t="s">
        <v>145</v>
      </c>
      <c r="B351" s="166" t="s">
        <v>119</v>
      </c>
      <c r="C351" s="187" t="s">
        <v>27</v>
      </c>
      <c r="D351" s="167"/>
      <c r="E351" s="168"/>
      <c r="F351" s="169"/>
      <c r="G351" s="169">
        <f>SUMIF(AF352:AF354,"&lt;&gt;NOR",G352:G354)</f>
        <v>0</v>
      </c>
      <c r="H351" s="169"/>
      <c r="I351" s="169">
        <f>SUM(I352:I354)</f>
        <v>0</v>
      </c>
      <c r="J351" s="169"/>
      <c r="K351" s="169">
        <f>SUM(K352:K354)</f>
        <v>0</v>
      </c>
      <c r="L351" s="169"/>
      <c r="M351" s="169">
        <f>SUM(M352:M354)</f>
        <v>0</v>
      </c>
      <c r="N351" s="169"/>
      <c r="O351" s="169">
        <f>SUM(O352:O354)</f>
        <v>0</v>
      </c>
      <c r="P351" s="169"/>
      <c r="Q351" s="169">
        <f>SUM(Q352:Q354)</f>
        <v>0</v>
      </c>
      <c r="R351" s="169"/>
      <c r="S351" s="170"/>
      <c r="T351" s="164"/>
      <c r="U351" s="164">
        <f>SUM(U352:U354)</f>
        <v>0</v>
      </c>
      <c r="V351" s="164"/>
      <c r="AF351" t="s">
        <v>146</v>
      </c>
    </row>
    <row r="352" spans="1:59" outlineLevel="1" x14ac:dyDescent="0.2">
      <c r="A352" s="178">
        <v>144</v>
      </c>
      <c r="B352" s="179" t="s">
        <v>630</v>
      </c>
      <c r="C352" s="188" t="s">
        <v>631</v>
      </c>
      <c r="D352" s="180" t="s">
        <v>632</v>
      </c>
      <c r="E352" s="181">
        <v>1</v>
      </c>
      <c r="F352" s="182"/>
      <c r="G352" s="183">
        <f>ROUND(E352*F352,2)</f>
        <v>0</v>
      </c>
      <c r="H352" s="182"/>
      <c r="I352" s="183">
        <f>ROUND(E352*H352,2)</f>
        <v>0</v>
      </c>
      <c r="J352" s="182"/>
      <c r="K352" s="183">
        <f>ROUND(E352*J352,2)</f>
        <v>0</v>
      </c>
      <c r="L352" s="183">
        <v>21</v>
      </c>
      <c r="M352" s="183">
        <f>G352*(1+L352/100)</f>
        <v>0</v>
      </c>
      <c r="N352" s="183">
        <v>0</v>
      </c>
      <c r="O352" s="183">
        <f>ROUND(E352*N352,2)</f>
        <v>0</v>
      </c>
      <c r="P352" s="183">
        <v>0</v>
      </c>
      <c r="Q352" s="183">
        <f>ROUND(E352*P352,2)</f>
        <v>0</v>
      </c>
      <c r="R352" s="183"/>
      <c r="S352" s="184" t="s">
        <v>150</v>
      </c>
      <c r="T352" s="161">
        <v>0</v>
      </c>
      <c r="U352" s="161">
        <f>ROUND(E352*T352,2)</f>
        <v>0</v>
      </c>
      <c r="V352" s="161"/>
      <c r="W352" s="152"/>
      <c r="X352" s="152"/>
      <c r="Y352" s="152"/>
      <c r="Z352" s="152"/>
      <c r="AA352" s="152"/>
      <c r="AB352" s="152"/>
      <c r="AC352" s="152"/>
      <c r="AD352" s="152"/>
      <c r="AE352" s="152"/>
      <c r="AF352" s="152" t="s">
        <v>633</v>
      </c>
      <c r="AG352" s="152"/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52"/>
      <c r="BB352" s="152"/>
      <c r="BC352" s="152"/>
      <c r="BD352" s="152"/>
      <c r="BE352" s="152"/>
      <c r="BF352" s="152"/>
      <c r="BG352" s="152"/>
    </row>
    <row r="353" spans="1:59" outlineLevel="1" x14ac:dyDescent="0.2">
      <c r="A353" s="178">
        <v>145</v>
      </c>
      <c r="B353" s="179" t="s">
        <v>634</v>
      </c>
      <c r="C353" s="188" t="s">
        <v>635</v>
      </c>
      <c r="D353" s="180" t="s">
        <v>632</v>
      </c>
      <c r="E353" s="181">
        <v>1</v>
      </c>
      <c r="F353" s="182"/>
      <c r="G353" s="183">
        <f>ROUND(E353*F353,2)</f>
        <v>0</v>
      </c>
      <c r="H353" s="182"/>
      <c r="I353" s="183">
        <f>ROUND(E353*H353,2)</f>
        <v>0</v>
      </c>
      <c r="J353" s="182"/>
      <c r="K353" s="183">
        <f>ROUND(E353*J353,2)</f>
        <v>0</v>
      </c>
      <c r="L353" s="183">
        <v>21</v>
      </c>
      <c r="M353" s="183">
        <f>G353*(1+L353/100)</f>
        <v>0</v>
      </c>
      <c r="N353" s="183">
        <v>0</v>
      </c>
      <c r="O353" s="183">
        <f>ROUND(E353*N353,2)</f>
        <v>0</v>
      </c>
      <c r="P353" s="183">
        <v>0</v>
      </c>
      <c r="Q353" s="183">
        <f>ROUND(E353*P353,2)</f>
        <v>0</v>
      </c>
      <c r="R353" s="183"/>
      <c r="S353" s="184" t="s">
        <v>150</v>
      </c>
      <c r="T353" s="161">
        <v>0</v>
      </c>
      <c r="U353" s="161">
        <f>ROUND(E353*T353,2)</f>
        <v>0</v>
      </c>
      <c r="V353" s="161"/>
      <c r="W353" s="152"/>
      <c r="X353" s="152"/>
      <c r="Y353" s="152"/>
      <c r="Z353" s="152"/>
      <c r="AA353" s="152"/>
      <c r="AB353" s="152"/>
      <c r="AC353" s="152"/>
      <c r="AD353" s="152"/>
      <c r="AE353" s="152"/>
      <c r="AF353" s="152" t="s">
        <v>633</v>
      </c>
      <c r="AG353" s="152"/>
      <c r="AH353" s="152"/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2"/>
      <c r="BB353" s="152"/>
      <c r="BC353" s="152"/>
      <c r="BD353" s="152"/>
      <c r="BE353" s="152"/>
      <c r="BF353" s="152"/>
      <c r="BG353" s="152"/>
    </row>
    <row r="354" spans="1:59" outlineLevel="1" x14ac:dyDescent="0.2">
      <c r="A354" s="171">
        <v>146</v>
      </c>
      <c r="B354" s="172" t="s">
        <v>636</v>
      </c>
      <c r="C354" s="189" t="s">
        <v>637</v>
      </c>
      <c r="D354" s="173" t="s">
        <v>632</v>
      </c>
      <c r="E354" s="174">
        <v>1</v>
      </c>
      <c r="F354" s="175"/>
      <c r="G354" s="176">
        <f>ROUND(E354*F354,2)</f>
        <v>0</v>
      </c>
      <c r="H354" s="175"/>
      <c r="I354" s="176">
        <f>ROUND(E354*H354,2)</f>
        <v>0</v>
      </c>
      <c r="J354" s="175"/>
      <c r="K354" s="176">
        <f>ROUND(E354*J354,2)</f>
        <v>0</v>
      </c>
      <c r="L354" s="176">
        <v>21</v>
      </c>
      <c r="M354" s="176">
        <f>G354*(1+L354/100)</f>
        <v>0</v>
      </c>
      <c r="N354" s="176">
        <v>0</v>
      </c>
      <c r="O354" s="176">
        <f>ROUND(E354*N354,2)</f>
        <v>0</v>
      </c>
      <c r="P354" s="176">
        <v>0</v>
      </c>
      <c r="Q354" s="176">
        <f>ROUND(E354*P354,2)</f>
        <v>0</v>
      </c>
      <c r="R354" s="176"/>
      <c r="S354" s="177" t="s">
        <v>150</v>
      </c>
      <c r="T354" s="161">
        <v>0</v>
      </c>
      <c r="U354" s="161">
        <f>ROUND(E354*T354,2)</f>
        <v>0</v>
      </c>
      <c r="V354" s="161"/>
      <c r="W354" s="152"/>
      <c r="X354" s="152"/>
      <c r="Y354" s="152"/>
      <c r="Z354" s="152"/>
      <c r="AA354" s="152"/>
      <c r="AB354" s="152"/>
      <c r="AC354" s="152"/>
      <c r="AD354" s="152"/>
      <c r="AE354" s="152"/>
      <c r="AF354" s="152" t="s">
        <v>633</v>
      </c>
      <c r="AG354" s="152"/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52"/>
      <c r="BB354" s="152"/>
      <c r="BC354" s="152"/>
      <c r="BD354" s="152"/>
      <c r="BE354" s="152"/>
      <c r="BF354" s="152"/>
      <c r="BG354" s="152"/>
    </row>
    <row r="355" spans="1:59" x14ac:dyDescent="0.2">
      <c r="A355" s="5"/>
      <c r="B355" s="6"/>
      <c r="C355" s="191"/>
      <c r="D355" s="8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AD355">
        <v>15</v>
      </c>
      <c r="AE355">
        <v>21</v>
      </c>
    </row>
    <row r="356" spans="1:59" x14ac:dyDescent="0.2">
      <c r="A356" s="155"/>
      <c r="B356" s="156" t="s">
        <v>29</v>
      </c>
      <c r="C356" s="192"/>
      <c r="D356" s="157"/>
      <c r="E356" s="158"/>
      <c r="F356" s="158"/>
      <c r="G356" s="186">
        <f>G8+G11+G35+G68+G91+G96+G105+G121+G149+G158+G176+G188+G192+G230+G254+G257+G272+G284+G293+G300+G322+G325+G332+G338+G343+G351</f>
        <v>0</v>
      </c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AD356">
        <f>SUMIF(L7:L354,AD355,G7:G354)</f>
        <v>0</v>
      </c>
      <c r="AE356">
        <f>SUMIF(L7:L354,AE355,G7:G354)</f>
        <v>0</v>
      </c>
      <c r="AF356" t="s">
        <v>638</v>
      </c>
    </row>
    <row r="357" spans="1:59" x14ac:dyDescent="0.2">
      <c r="C357" s="193"/>
      <c r="D357" s="143"/>
      <c r="AF357" t="s">
        <v>639</v>
      </c>
    </row>
    <row r="358" spans="1:59" x14ac:dyDescent="0.2">
      <c r="D358" s="143"/>
    </row>
    <row r="359" spans="1:59" x14ac:dyDescent="0.2">
      <c r="D359" s="143"/>
    </row>
    <row r="360" spans="1:59" x14ac:dyDescent="0.2">
      <c r="D360" s="143"/>
    </row>
    <row r="361" spans="1:59" x14ac:dyDescent="0.2">
      <c r="D361" s="143"/>
    </row>
    <row r="362" spans="1:59" x14ac:dyDescent="0.2">
      <c r="D362" s="143"/>
    </row>
    <row r="363" spans="1:59" x14ac:dyDescent="0.2">
      <c r="D363" s="143"/>
    </row>
    <row r="364" spans="1:59" x14ac:dyDescent="0.2">
      <c r="D364" s="143"/>
    </row>
    <row r="365" spans="1:59" x14ac:dyDescent="0.2">
      <c r="D365" s="143"/>
    </row>
    <row r="366" spans="1:59" x14ac:dyDescent="0.2">
      <c r="D366" s="143"/>
    </row>
    <row r="367" spans="1:59" x14ac:dyDescent="0.2">
      <c r="D367" s="143"/>
    </row>
    <row r="368" spans="1:59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mergeCells count="63">
    <mergeCell ref="C315:G315"/>
    <mergeCell ref="C321:G321"/>
    <mergeCell ref="C327:G327"/>
    <mergeCell ref="C245:G245"/>
    <mergeCell ref="C256:G256"/>
    <mergeCell ref="C271:G271"/>
    <mergeCell ref="C283:G283"/>
    <mergeCell ref="C292:G292"/>
    <mergeCell ref="C299:G299"/>
    <mergeCell ref="C226:G226"/>
    <mergeCell ref="C168:G168"/>
    <mergeCell ref="C171:G171"/>
    <mergeCell ref="C174:G174"/>
    <mergeCell ref="C194:G194"/>
    <mergeCell ref="C197:G197"/>
    <mergeCell ref="C200:G200"/>
    <mergeCell ref="C203:G203"/>
    <mergeCell ref="C208:G208"/>
    <mergeCell ref="C214:G214"/>
    <mergeCell ref="C217:G217"/>
    <mergeCell ref="C223:G223"/>
    <mergeCell ref="C165:G165"/>
    <mergeCell ref="C119:G119"/>
    <mergeCell ref="C123:G123"/>
    <mergeCell ref="C126:G126"/>
    <mergeCell ref="C131:G131"/>
    <mergeCell ref="C138:G138"/>
    <mergeCell ref="C141:G141"/>
    <mergeCell ref="C144:G144"/>
    <mergeCell ref="C151:G151"/>
    <mergeCell ref="C154:G154"/>
    <mergeCell ref="C156:G156"/>
    <mergeCell ref="C162:G162"/>
    <mergeCell ref="C118:G118"/>
    <mergeCell ref="C76:G76"/>
    <mergeCell ref="C81:G81"/>
    <mergeCell ref="C84:G84"/>
    <mergeCell ref="C87:G87"/>
    <mergeCell ref="C90:G90"/>
    <mergeCell ref="C107:G107"/>
    <mergeCell ref="C110:G110"/>
    <mergeCell ref="C114:G114"/>
    <mergeCell ref="C115:G115"/>
    <mergeCell ref="C116:G116"/>
    <mergeCell ref="C117:G117"/>
    <mergeCell ref="C70:G70"/>
    <mergeCell ref="C20:G20"/>
    <mergeCell ref="C22:G22"/>
    <mergeCell ref="C25:G25"/>
    <mergeCell ref="C29:G29"/>
    <mergeCell ref="C37:G37"/>
    <mergeCell ref="C45:G45"/>
    <mergeCell ref="C48:G48"/>
    <mergeCell ref="C51:G51"/>
    <mergeCell ref="C53:G53"/>
    <mergeCell ref="C60:G60"/>
    <mergeCell ref="C63:G63"/>
    <mergeCell ref="C17:G17"/>
    <mergeCell ref="A1:G1"/>
    <mergeCell ref="C2:G2"/>
    <mergeCell ref="C3:G3"/>
    <mergeCell ref="C4:G4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G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1" customWidth="1"/>
    <col min="3" max="3" width="63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19" width="8.42578125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43" t="s">
        <v>121</v>
      </c>
      <c r="B1" s="243"/>
      <c r="C1" s="243"/>
      <c r="D1" s="243"/>
      <c r="E1" s="243"/>
      <c r="F1" s="243"/>
      <c r="G1" s="243"/>
      <c r="AF1" t="s">
        <v>122</v>
      </c>
    </row>
    <row r="2" spans="1:59" ht="24.95" customHeight="1" x14ac:dyDescent="0.2">
      <c r="A2" s="144" t="s">
        <v>7</v>
      </c>
      <c r="B2" s="75" t="s">
        <v>43</v>
      </c>
      <c r="C2" s="244" t="s">
        <v>44</v>
      </c>
      <c r="D2" s="245"/>
      <c r="E2" s="245"/>
      <c r="F2" s="245"/>
      <c r="G2" s="246"/>
      <c r="AF2" t="s">
        <v>123</v>
      </c>
    </row>
    <row r="3" spans="1:59" ht="24.95" customHeight="1" x14ac:dyDescent="0.2">
      <c r="A3" s="144" t="s">
        <v>8</v>
      </c>
      <c r="B3" s="75" t="s">
        <v>52</v>
      </c>
      <c r="C3" s="244" t="s">
        <v>53</v>
      </c>
      <c r="D3" s="245"/>
      <c r="E3" s="245"/>
      <c r="F3" s="245"/>
      <c r="G3" s="246"/>
      <c r="AB3" s="91" t="s">
        <v>123</v>
      </c>
      <c r="AF3" t="s">
        <v>124</v>
      </c>
    </row>
    <row r="4" spans="1:59" ht="24.95" customHeight="1" x14ac:dyDescent="0.2">
      <c r="A4" s="145" t="s">
        <v>9</v>
      </c>
      <c r="B4" s="146" t="s">
        <v>56</v>
      </c>
      <c r="C4" s="247" t="s">
        <v>57</v>
      </c>
      <c r="D4" s="248"/>
      <c r="E4" s="248"/>
      <c r="F4" s="248"/>
      <c r="G4" s="249"/>
      <c r="AF4" t="s">
        <v>125</v>
      </c>
    </row>
    <row r="5" spans="1:59" x14ac:dyDescent="0.2">
      <c r="D5" s="143"/>
    </row>
    <row r="6" spans="1:59" ht="38.25" x14ac:dyDescent="0.2">
      <c r="A6" s="148" t="s">
        <v>126</v>
      </c>
      <c r="B6" s="150" t="s">
        <v>127</v>
      </c>
      <c r="C6" s="150" t="s">
        <v>128</v>
      </c>
      <c r="D6" s="149" t="s">
        <v>129</v>
      </c>
      <c r="E6" s="148" t="s">
        <v>130</v>
      </c>
      <c r="F6" s="147" t="s">
        <v>131</v>
      </c>
      <c r="G6" s="148" t="s">
        <v>29</v>
      </c>
      <c r="H6" s="151" t="s">
        <v>30</v>
      </c>
      <c r="I6" s="151" t="s">
        <v>132</v>
      </c>
      <c r="J6" s="151" t="s">
        <v>31</v>
      </c>
      <c r="K6" s="151" t="s">
        <v>133</v>
      </c>
      <c r="L6" s="151" t="s">
        <v>134</v>
      </c>
      <c r="M6" s="151" t="s">
        <v>135</v>
      </c>
      <c r="N6" s="151" t="s">
        <v>136</v>
      </c>
      <c r="O6" s="151" t="s">
        <v>137</v>
      </c>
      <c r="P6" s="151" t="s">
        <v>138</v>
      </c>
      <c r="Q6" s="151" t="s">
        <v>139</v>
      </c>
      <c r="R6" s="151" t="s">
        <v>140</v>
      </c>
      <c r="S6" s="151" t="s">
        <v>141</v>
      </c>
      <c r="T6" s="151" t="s">
        <v>142</v>
      </c>
      <c r="U6" s="151" t="s">
        <v>143</v>
      </c>
      <c r="V6" s="151" t="s">
        <v>144</v>
      </c>
    </row>
    <row r="7" spans="1:59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</row>
    <row r="8" spans="1:59" x14ac:dyDescent="0.2">
      <c r="A8" s="165" t="s">
        <v>145</v>
      </c>
      <c r="B8" s="166" t="s">
        <v>114</v>
      </c>
      <c r="C8" s="187" t="s">
        <v>115</v>
      </c>
      <c r="D8" s="167"/>
      <c r="E8" s="168"/>
      <c r="F8" s="169"/>
      <c r="G8" s="169">
        <f>SUMIF(AF9:AF28,"&lt;&gt;NOR",G9:G28)</f>
        <v>0</v>
      </c>
      <c r="H8" s="169"/>
      <c r="I8" s="169">
        <f>SUM(I9:I28)</f>
        <v>0</v>
      </c>
      <c r="J8" s="169"/>
      <c r="K8" s="169">
        <f>SUM(K9:K28)</f>
        <v>0</v>
      </c>
      <c r="L8" s="169"/>
      <c r="M8" s="169">
        <f>SUM(M9:M28)</f>
        <v>0</v>
      </c>
      <c r="N8" s="169"/>
      <c r="O8" s="169">
        <f>SUM(O9:O28)</f>
        <v>2.1399999999999997</v>
      </c>
      <c r="P8" s="169"/>
      <c r="Q8" s="169">
        <f>SUM(Q9:Q28)</f>
        <v>0</v>
      </c>
      <c r="R8" s="169"/>
      <c r="S8" s="170"/>
      <c r="T8" s="164"/>
      <c r="U8" s="164">
        <f>SUM(U9:U28)</f>
        <v>47.45</v>
      </c>
      <c r="V8" s="164"/>
      <c r="AF8" t="s">
        <v>146</v>
      </c>
    </row>
    <row r="9" spans="1:59" outlineLevel="1" x14ac:dyDescent="0.2">
      <c r="A9" s="178">
        <v>1</v>
      </c>
      <c r="B9" s="179" t="s">
        <v>640</v>
      </c>
      <c r="C9" s="188" t="s">
        <v>641</v>
      </c>
      <c r="D9" s="180" t="s">
        <v>149</v>
      </c>
      <c r="E9" s="181">
        <v>1</v>
      </c>
      <c r="F9" s="182"/>
      <c r="G9" s="183">
        <f>ROUND(E9*F9,2)</f>
        <v>0</v>
      </c>
      <c r="H9" s="182"/>
      <c r="I9" s="183">
        <f>ROUND(E9*H9,2)</f>
        <v>0</v>
      </c>
      <c r="J9" s="182"/>
      <c r="K9" s="183">
        <f>ROUND(E9*J9,2)</f>
        <v>0</v>
      </c>
      <c r="L9" s="183">
        <v>21</v>
      </c>
      <c r="M9" s="183">
        <f>G9*(1+L9/100)</f>
        <v>0</v>
      </c>
      <c r="N9" s="183">
        <v>0</v>
      </c>
      <c r="O9" s="183">
        <f>ROUND(E9*N9,2)</f>
        <v>0</v>
      </c>
      <c r="P9" s="183">
        <v>0</v>
      </c>
      <c r="Q9" s="183">
        <f>ROUND(E9*P9,2)</f>
        <v>0</v>
      </c>
      <c r="R9" s="183"/>
      <c r="S9" s="184" t="s">
        <v>150</v>
      </c>
      <c r="T9" s="161">
        <v>0</v>
      </c>
      <c r="U9" s="161">
        <f>ROUND(E9*T9,2)</f>
        <v>0</v>
      </c>
      <c r="V9" s="161"/>
      <c r="W9" s="152"/>
      <c r="X9" s="152"/>
      <c r="Y9" s="152"/>
      <c r="Z9" s="152"/>
      <c r="AA9" s="152"/>
      <c r="AB9" s="152"/>
      <c r="AC9" s="152"/>
      <c r="AD9" s="152"/>
      <c r="AE9" s="152"/>
      <c r="AF9" s="152" t="s">
        <v>183</v>
      </c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</row>
    <row r="10" spans="1:59" outlineLevel="1" x14ac:dyDescent="0.2">
      <c r="A10" s="171">
        <v>2</v>
      </c>
      <c r="B10" s="172" t="s">
        <v>642</v>
      </c>
      <c r="C10" s="189" t="s">
        <v>643</v>
      </c>
      <c r="D10" s="173" t="s">
        <v>295</v>
      </c>
      <c r="E10" s="174">
        <v>66.239999999999995</v>
      </c>
      <c r="F10" s="175"/>
      <c r="G10" s="176">
        <f>ROUND(E10*F10,2)</f>
        <v>0</v>
      </c>
      <c r="H10" s="175"/>
      <c r="I10" s="176">
        <f>ROUND(E10*H10,2)</f>
        <v>0</v>
      </c>
      <c r="J10" s="175"/>
      <c r="K10" s="176">
        <f>ROUND(E10*J10,2)</f>
        <v>0</v>
      </c>
      <c r="L10" s="176">
        <v>21</v>
      </c>
      <c r="M10" s="176">
        <f>G10*(1+L10/100)</f>
        <v>0</v>
      </c>
      <c r="N10" s="176">
        <v>0</v>
      </c>
      <c r="O10" s="176">
        <f>ROUND(E10*N10,2)</f>
        <v>0</v>
      </c>
      <c r="P10" s="176">
        <v>0</v>
      </c>
      <c r="Q10" s="176">
        <f>ROUND(E10*P10,2)</f>
        <v>0</v>
      </c>
      <c r="R10" s="176"/>
      <c r="S10" s="177" t="s">
        <v>150</v>
      </c>
      <c r="T10" s="161">
        <v>0</v>
      </c>
      <c r="U10" s="161">
        <f>ROUND(E10*T10,2)</f>
        <v>0</v>
      </c>
      <c r="V10" s="161"/>
      <c r="W10" s="152"/>
      <c r="X10" s="152"/>
      <c r="Y10" s="152"/>
      <c r="Z10" s="152"/>
      <c r="AA10" s="152"/>
      <c r="AB10" s="152"/>
      <c r="AC10" s="152"/>
      <c r="AD10" s="152"/>
      <c r="AE10" s="152"/>
      <c r="AF10" s="152" t="s">
        <v>154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</row>
    <row r="11" spans="1:59" outlineLevel="1" x14ac:dyDescent="0.2">
      <c r="A11" s="159"/>
      <c r="B11" s="160"/>
      <c r="C11" s="190" t="s">
        <v>644</v>
      </c>
      <c r="D11" s="162"/>
      <c r="E11" s="163">
        <v>66.239999999999995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52"/>
      <c r="X11" s="152"/>
      <c r="Y11" s="152"/>
      <c r="Z11" s="152"/>
      <c r="AA11" s="152"/>
      <c r="AB11" s="152"/>
      <c r="AC11" s="152"/>
      <c r="AD11" s="152"/>
      <c r="AE11" s="152"/>
      <c r="AF11" s="152" t="s">
        <v>163</v>
      </c>
      <c r="AG11" s="152">
        <v>0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</row>
    <row r="12" spans="1:59" outlineLevel="1" x14ac:dyDescent="0.2">
      <c r="A12" s="171">
        <v>3</v>
      </c>
      <c r="B12" s="172" t="s">
        <v>645</v>
      </c>
      <c r="C12" s="189" t="s">
        <v>646</v>
      </c>
      <c r="D12" s="173" t="s">
        <v>295</v>
      </c>
      <c r="E12" s="174">
        <v>102.92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6">
        <v>0</v>
      </c>
      <c r="O12" s="176">
        <f>ROUND(E12*N12,2)</f>
        <v>0</v>
      </c>
      <c r="P12" s="176">
        <v>0</v>
      </c>
      <c r="Q12" s="176">
        <f>ROUND(E12*P12,2)</f>
        <v>0</v>
      </c>
      <c r="R12" s="176"/>
      <c r="S12" s="177" t="s">
        <v>150</v>
      </c>
      <c r="T12" s="161">
        <v>0</v>
      </c>
      <c r="U12" s="161">
        <f>ROUND(E12*T12,2)</f>
        <v>0</v>
      </c>
      <c r="V12" s="161"/>
      <c r="W12" s="152"/>
      <c r="X12" s="152"/>
      <c r="Y12" s="152"/>
      <c r="Z12" s="152"/>
      <c r="AA12" s="152"/>
      <c r="AB12" s="152"/>
      <c r="AC12" s="152"/>
      <c r="AD12" s="152"/>
      <c r="AE12" s="152"/>
      <c r="AF12" s="152" t="s">
        <v>154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</row>
    <row r="13" spans="1:59" outlineLevel="1" x14ac:dyDescent="0.2">
      <c r="A13" s="159"/>
      <c r="B13" s="160"/>
      <c r="C13" s="190" t="s">
        <v>647</v>
      </c>
      <c r="D13" s="162"/>
      <c r="E13" s="163">
        <v>65.62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52"/>
      <c r="X13" s="152"/>
      <c r="Y13" s="152"/>
      <c r="Z13" s="152"/>
      <c r="AA13" s="152"/>
      <c r="AB13" s="152"/>
      <c r="AC13" s="152"/>
      <c r="AD13" s="152"/>
      <c r="AE13" s="152"/>
      <c r="AF13" s="152" t="s">
        <v>163</v>
      </c>
      <c r="AG13" s="152">
        <v>0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</row>
    <row r="14" spans="1:59" outlineLevel="1" x14ac:dyDescent="0.2">
      <c r="A14" s="159"/>
      <c r="B14" s="160"/>
      <c r="C14" s="190" t="s">
        <v>648</v>
      </c>
      <c r="D14" s="162"/>
      <c r="E14" s="163">
        <v>26.4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52"/>
      <c r="X14" s="152"/>
      <c r="Y14" s="152"/>
      <c r="Z14" s="152"/>
      <c r="AA14" s="152"/>
      <c r="AB14" s="152"/>
      <c r="AC14" s="152"/>
      <c r="AD14" s="152"/>
      <c r="AE14" s="152"/>
      <c r="AF14" s="152" t="s">
        <v>163</v>
      </c>
      <c r="AG14" s="152">
        <v>0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</row>
    <row r="15" spans="1:59" outlineLevel="1" x14ac:dyDescent="0.2">
      <c r="A15" s="159"/>
      <c r="B15" s="160"/>
      <c r="C15" s="190" t="s">
        <v>649</v>
      </c>
      <c r="D15" s="162"/>
      <c r="E15" s="163">
        <v>10.9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52"/>
      <c r="X15" s="152"/>
      <c r="Y15" s="152"/>
      <c r="Z15" s="152"/>
      <c r="AA15" s="152"/>
      <c r="AB15" s="152"/>
      <c r="AC15" s="152"/>
      <c r="AD15" s="152"/>
      <c r="AE15" s="152"/>
      <c r="AF15" s="152" t="s">
        <v>163</v>
      </c>
      <c r="AG15" s="152">
        <v>0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</row>
    <row r="16" spans="1:59" outlineLevel="1" x14ac:dyDescent="0.2">
      <c r="A16" s="171">
        <v>4</v>
      </c>
      <c r="B16" s="172" t="s">
        <v>650</v>
      </c>
      <c r="C16" s="189" t="s">
        <v>651</v>
      </c>
      <c r="D16" s="173" t="s">
        <v>295</v>
      </c>
      <c r="E16" s="174">
        <v>19.149999999999999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21</v>
      </c>
      <c r="M16" s="176">
        <f>G16*(1+L16/100)</f>
        <v>0</v>
      </c>
      <c r="N16" s="176">
        <v>0</v>
      </c>
      <c r="O16" s="176">
        <f>ROUND(E16*N16,2)</f>
        <v>0</v>
      </c>
      <c r="P16" s="176">
        <v>0</v>
      </c>
      <c r="Q16" s="176">
        <f>ROUND(E16*P16,2)</f>
        <v>0</v>
      </c>
      <c r="R16" s="176"/>
      <c r="S16" s="177" t="s">
        <v>150</v>
      </c>
      <c r="T16" s="161">
        <v>0</v>
      </c>
      <c r="U16" s="161">
        <f>ROUND(E16*T16,2)</f>
        <v>0</v>
      </c>
      <c r="V16" s="161"/>
      <c r="W16" s="152"/>
      <c r="X16" s="152"/>
      <c r="Y16" s="152"/>
      <c r="Z16" s="152"/>
      <c r="AA16" s="152"/>
      <c r="AB16" s="152"/>
      <c r="AC16" s="152"/>
      <c r="AD16" s="152"/>
      <c r="AE16" s="152"/>
      <c r="AF16" s="152" t="s">
        <v>154</v>
      </c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</row>
    <row r="17" spans="1:59" outlineLevel="1" x14ac:dyDescent="0.2">
      <c r="A17" s="159"/>
      <c r="B17" s="160"/>
      <c r="C17" s="190" t="s">
        <v>649</v>
      </c>
      <c r="D17" s="162"/>
      <c r="E17" s="163">
        <v>10.9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52"/>
      <c r="X17" s="152"/>
      <c r="Y17" s="152"/>
      <c r="Z17" s="152"/>
      <c r="AA17" s="152"/>
      <c r="AB17" s="152"/>
      <c r="AC17" s="152"/>
      <c r="AD17" s="152"/>
      <c r="AE17" s="152"/>
      <c r="AF17" s="152" t="s">
        <v>163</v>
      </c>
      <c r="AG17" s="152">
        <v>0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</row>
    <row r="18" spans="1:59" outlineLevel="1" x14ac:dyDescent="0.2">
      <c r="A18" s="159"/>
      <c r="B18" s="160"/>
      <c r="C18" s="190" t="s">
        <v>652</v>
      </c>
      <c r="D18" s="162"/>
      <c r="E18" s="163">
        <v>8.25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52"/>
      <c r="X18" s="152"/>
      <c r="Y18" s="152"/>
      <c r="Z18" s="152"/>
      <c r="AA18" s="152"/>
      <c r="AB18" s="152"/>
      <c r="AC18" s="152"/>
      <c r="AD18" s="152"/>
      <c r="AE18" s="152"/>
      <c r="AF18" s="152" t="s">
        <v>163</v>
      </c>
      <c r="AG18" s="152">
        <v>0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</row>
    <row r="19" spans="1:59" outlineLevel="1" x14ac:dyDescent="0.2">
      <c r="A19" s="178">
        <v>5</v>
      </c>
      <c r="B19" s="179" t="s">
        <v>653</v>
      </c>
      <c r="C19" s="188" t="s">
        <v>654</v>
      </c>
      <c r="D19" s="180" t="s">
        <v>655</v>
      </c>
      <c r="E19" s="181">
        <v>2</v>
      </c>
      <c r="F19" s="182"/>
      <c r="G19" s="183">
        <f>ROUND(E19*F19,2)</f>
        <v>0</v>
      </c>
      <c r="H19" s="182"/>
      <c r="I19" s="183">
        <f>ROUND(E19*H19,2)</f>
        <v>0</v>
      </c>
      <c r="J19" s="182"/>
      <c r="K19" s="183">
        <f>ROUND(E19*J19,2)</f>
        <v>0</v>
      </c>
      <c r="L19" s="183">
        <v>21</v>
      </c>
      <c r="M19" s="183">
        <f>G19*(1+L19/100)</f>
        <v>0</v>
      </c>
      <c r="N19" s="183">
        <v>0</v>
      </c>
      <c r="O19" s="183">
        <f>ROUND(E19*N19,2)</f>
        <v>0</v>
      </c>
      <c r="P19" s="183">
        <v>0</v>
      </c>
      <c r="Q19" s="183">
        <f>ROUND(E19*P19,2)</f>
        <v>0</v>
      </c>
      <c r="R19" s="183"/>
      <c r="S19" s="184" t="s">
        <v>150</v>
      </c>
      <c r="T19" s="161">
        <v>0</v>
      </c>
      <c r="U19" s="161">
        <f>ROUND(E19*T19,2)</f>
        <v>0</v>
      </c>
      <c r="V19" s="161"/>
      <c r="W19" s="152"/>
      <c r="X19" s="152"/>
      <c r="Y19" s="152"/>
      <c r="Z19" s="152"/>
      <c r="AA19" s="152"/>
      <c r="AB19" s="152"/>
      <c r="AC19" s="152"/>
      <c r="AD19" s="152"/>
      <c r="AE19" s="152"/>
      <c r="AF19" s="152" t="s">
        <v>154</v>
      </c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</row>
    <row r="20" spans="1:59" outlineLevel="1" x14ac:dyDescent="0.2">
      <c r="A20" s="178">
        <v>6</v>
      </c>
      <c r="B20" s="179" t="s">
        <v>656</v>
      </c>
      <c r="C20" s="188" t="s">
        <v>657</v>
      </c>
      <c r="D20" s="180" t="s">
        <v>655</v>
      </c>
      <c r="E20" s="181">
        <v>1</v>
      </c>
      <c r="F20" s="182"/>
      <c r="G20" s="183">
        <f>ROUND(E20*F20,2)</f>
        <v>0</v>
      </c>
      <c r="H20" s="182"/>
      <c r="I20" s="183">
        <f>ROUND(E20*H20,2)</f>
        <v>0</v>
      </c>
      <c r="J20" s="182"/>
      <c r="K20" s="183">
        <f>ROUND(E20*J20,2)</f>
        <v>0</v>
      </c>
      <c r="L20" s="183">
        <v>21</v>
      </c>
      <c r="M20" s="183">
        <f>G20*(1+L20/100)</f>
        <v>0</v>
      </c>
      <c r="N20" s="183">
        <v>0</v>
      </c>
      <c r="O20" s="183">
        <f>ROUND(E20*N20,2)</f>
        <v>0</v>
      </c>
      <c r="P20" s="183">
        <v>0</v>
      </c>
      <c r="Q20" s="183">
        <f>ROUND(E20*P20,2)</f>
        <v>0</v>
      </c>
      <c r="R20" s="183"/>
      <c r="S20" s="184" t="s">
        <v>150</v>
      </c>
      <c r="T20" s="161">
        <v>0</v>
      </c>
      <c r="U20" s="161">
        <f>ROUND(E20*T20,2)</f>
        <v>0</v>
      </c>
      <c r="V20" s="161"/>
      <c r="W20" s="152"/>
      <c r="X20" s="152"/>
      <c r="Y20" s="152"/>
      <c r="Z20" s="152"/>
      <c r="AA20" s="152"/>
      <c r="AB20" s="152"/>
      <c r="AC20" s="152"/>
      <c r="AD20" s="152"/>
      <c r="AE20" s="152"/>
      <c r="AF20" s="152" t="s">
        <v>154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</row>
    <row r="21" spans="1:59" outlineLevel="1" x14ac:dyDescent="0.2">
      <c r="A21" s="171">
        <v>7</v>
      </c>
      <c r="B21" s="172" t="s">
        <v>658</v>
      </c>
      <c r="C21" s="189" t="s">
        <v>659</v>
      </c>
      <c r="D21" s="173" t="s">
        <v>197</v>
      </c>
      <c r="E21" s="174">
        <v>58.727200000000003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21</v>
      </c>
      <c r="M21" s="176">
        <f>G21*(1+L21/100)</f>
        <v>0</v>
      </c>
      <c r="N21" s="176">
        <v>0</v>
      </c>
      <c r="O21" s="176">
        <f>ROUND(E21*N21,2)</f>
        <v>0</v>
      </c>
      <c r="P21" s="176">
        <v>0</v>
      </c>
      <c r="Q21" s="176">
        <f>ROUND(E21*P21,2)</f>
        <v>0</v>
      </c>
      <c r="R21" s="176"/>
      <c r="S21" s="177" t="s">
        <v>150</v>
      </c>
      <c r="T21" s="161">
        <v>0</v>
      </c>
      <c r="U21" s="161">
        <f>ROUND(E21*T21,2)</f>
        <v>0</v>
      </c>
      <c r="V21" s="161"/>
      <c r="W21" s="152"/>
      <c r="X21" s="152"/>
      <c r="Y21" s="152"/>
      <c r="Z21" s="152"/>
      <c r="AA21" s="152"/>
      <c r="AB21" s="152"/>
      <c r="AC21" s="152"/>
      <c r="AD21" s="152"/>
      <c r="AE21" s="152"/>
      <c r="AF21" s="152" t="s">
        <v>304</v>
      </c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</row>
    <row r="22" spans="1:59" outlineLevel="1" x14ac:dyDescent="0.2">
      <c r="A22" s="159"/>
      <c r="B22" s="160"/>
      <c r="C22" s="190" t="s">
        <v>660</v>
      </c>
      <c r="D22" s="162"/>
      <c r="E22" s="163">
        <v>54.1312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52"/>
      <c r="X22" s="152"/>
      <c r="Y22" s="152"/>
      <c r="Z22" s="152"/>
      <c r="AA22" s="152"/>
      <c r="AB22" s="152"/>
      <c r="AC22" s="152"/>
      <c r="AD22" s="152"/>
      <c r="AE22" s="152"/>
      <c r="AF22" s="152" t="s">
        <v>163</v>
      </c>
      <c r="AG22" s="152">
        <v>0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</row>
    <row r="23" spans="1:59" outlineLevel="1" x14ac:dyDescent="0.2">
      <c r="A23" s="159"/>
      <c r="B23" s="160"/>
      <c r="C23" s="190" t="s">
        <v>661</v>
      </c>
      <c r="D23" s="162"/>
      <c r="E23" s="163">
        <v>4.5960000000000001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52"/>
      <c r="X23" s="152"/>
      <c r="Y23" s="152"/>
      <c r="Z23" s="152"/>
      <c r="AA23" s="152"/>
      <c r="AB23" s="152"/>
      <c r="AC23" s="152"/>
      <c r="AD23" s="152"/>
      <c r="AE23" s="152"/>
      <c r="AF23" s="152" t="s">
        <v>163</v>
      </c>
      <c r="AG23" s="152">
        <v>0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</row>
    <row r="24" spans="1:59" outlineLevel="1" x14ac:dyDescent="0.2">
      <c r="A24" s="171">
        <v>8</v>
      </c>
      <c r="B24" s="172" t="s">
        <v>662</v>
      </c>
      <c r="C24" s="189" t="s">
        <v>663</v>
      </c>
      <c r="D24" s="173" t="s">
        <v>197</v>
      </c>
      <c r="E24" s="174">
        <v>1.5385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76">
        <v>2.017E-2</v>
      </c>
      <c r="O24" s="176">
        <f>ROUND(E24*N24,2)</f>
        <v>0.03</v>
      </c>
      <c r="P24" s="176">
        <v>0</v>
      </c>
      <c r="Q24" s="176">
        <f>ROUND(E24*P24,2)</f>
        <v>0</v>
      </c>
      <c r="R24" s="176" t="s">
        <v>497</v>
      </c>
      <c r="S24" s="177" t="s">
        <v>150</v>
      </c>
      <c r="T24" s="161">
        <v>1.3701300000000001</v>
      </c>
      <c r="U24" s="161">
        <f>ROUND(E24*T24,2)</f>
        <v>2.11</v>
      </c>
      <c r="V24" s="161"/>
      <c r="W24" s="152"/>
      <c r="X24" s="152"/>
      <c r="Y24" s="152"/>
      <c r="Z24" s="152"/>
      <c r="AA24" s="152"/>
      <c r="AB24" s="152"/>
      <c r="AC24" s="152"/>
      <c r="AD24" s="152"/>
      <c r="AE24" s="152"/>
      <c r="AF24" s="152" t="s">
        <v>304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</row>
    <row r="25" spans="1:59" outlineLevel="1" x14ac:dyDescent="0.2">
      <c r="A25" s="159"/>
      <c r="B25" s="160"/>
      <c r="C25" s="190" t="s">
        <v>664</v>
      </c>
      <c r="D25" s="162"/>
      <c r="E25" s="163">
        <v>1.5385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52"/>
      <c r="X25" s="152"/>
      <c r="Y25" s="152"/>
      <c r="Z25" s="152"/>
      <c r="AA25" s="152"/>
      <c r="AB25" s="152"/>
      <c r="AC25" s="152"/>
      <c r="AD25" s="152"/>
      <c r="AE25" s="152"/>
      <c r="AF25" s="152" t="s">
        <v>163</v>
      </c>
      <c r="AG25" s="152">
        <v>0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</row>
    <row r="26" spans="1:59" ht="22.5" outlineLevel="1" x14ac:dyDescent="0.2">
      <c r="A26" s="171">
        <v>9</v>
      </c>
      <c r="B26" s="172" t="s">
        <v>665</v>
      </c>
      <c r="C26" s="189" t="s">
        <v>666</v>
      </c>
      <c r="D26" s="173" t="s">
        <v>197</v>
      </c>
      <c r="E26" s="174">
        <v>64</v>
      </c>
      <c r="F26" s="175"/>
      <c r="G26" s="176">
        <f>ROUND(E26*F26,2)</f>
        <v>0</v>
      </c>
      <c r="H26" s="175"/>
      <c r="I26" s="176">
        <f>ROUND(E26*H26,2)</f>
        <v>0</v>
      </c>
      <c r="J26" s="175"/>
      <c r="K26" s="176">
        <f>ROUND(E26*J26,2)</f>
        <v>0</v>
      </c>
      <c r="L26" s="176">
        <v>21</v>
      </c>
      <c r="M26" s="176">
        <f>G26*(1+L26/100)</f>
        <v>0</v>
      </c>
      <c r="N26" s="176">
        <v>3.218E-2</v>
      </c>
      <c r="O26" s="176">
        <f>ROUND(E26*N26,2)</f>
        <v>2.06</v>
      </c>
      <c r="P26" s="176">
        <v>0</v>
      </c>
      <c r="Q26" s="176">
        <f>ROUND(E26*P26,2)</f>
        <v>0</v>
      </c>
      <c r="R26" s="176" t="s">
        <v>497</v>
      </c>
      <c r="S26" s="177" t="s">
        <v>150</v>
      </c>
      <c r="T26" s="161">
        <v>0.70838999999999996</v>
      </c>
      <c r="U26" s="161">
        <f>ROUND(E26*T26,2)</f>
        <v>45.34</v>
      </c>
      <c r="V26" s="161"/>
      <c r="W26" s="152"/>
      <c r="X26" s="152"/>
      <c r="Y26" s="152"/>
      <c r="Z26" s="152"/>
      <c r="AA26" s="152"/>
      <c r="AB26" s="152"/>
      <c r="AC26" s="152"/>
      <c r="AD26" s="152"/>
      <c r="AE26" s="152"/>
      <c r="AF26" s="152" t="s">
        <v>304</v>
      </c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</row>
    <row r="27" spans="1:59" outlineLevel="1" x14ac:dyDescent="0.2">
      <c r="A27" s="159"/>
      <c r="B27" s="160"/>
      <c r="C27" s="241" t="s">
        <v>667</v>
      </c>
      <c r="D27" s="242"/>
      <c r="E27" s="242"/>
      <c r="F27" s="242"/>
      <c r="G27" s="242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52"/>
      <c r="X27" s="152"/>
      <c r="Y27" s="152"/>
      <c r="Z27" s="152"/>
      <c r="AA27" s="152"/>
      <c r="AB27" s="152"/>
      <c r="AC27" s="152"/>
      <c r="AD27" s="152"/>
      <c r="AE27" s="152"/>
      <c r="AF27" s="152" t="s">
        <v>161</v>
      </c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</row>
    <row r="28" spans="1:59" outlineLevel="1" x14ac:dyDescent="0.2">
      <c r="A28" s="171">
        <v>10</v>
      </c>
      <c r="B28" s="172" t="s">
        <v>668</v>
      </c>
      <c r="C28" s="189" t="s">
        <v>669</v>
      </c>
      <c r="D28" s="173" t="s">
        <v>149</v>
      </c>
      <c r="E28" s="174">
        <v>1</v>
      </c>
      <c r="F28" s="175"/>
      <c r="G28" s="176">
        <f>ROUND(E28*F28,2)</f>
        <v>0</v>
      </c>
      <c r="H28" s="175"/>
      <c r="I28" s="176">
        <f>ROUND(E28*H28,2)</f>
        <v>0</v>
      </c>
      <c r="J28" s="175"/>
      <c r="K28" s="176">
        <f>ROUND(E28*J28,2)</f>
        <v>0</v>
      </c>
      <c r="L28" s="176">
        <v>21</v>
      </c>
      <c r="M28" s="176">
        <f>G28*(1+L28/100)</f>
        <v>0</v>
      </c>
      <c r="N28" s="176">
        <v>4.5690000000000001E-2</v>
      </c>
      <c r="O28" s="176">
        <f>ROUND(E28*N28,2)</f>
        <v>0.05</v>
      </c>
      <c r="P28" s="176">
        <v>0</v>
      </c>
      <c r="Q28" s="176">
        <f>ROUND(E28*P28,2)</f>
        <v>0</v>
      </c>
      <c r="R28" s="176"/>
      <c r="S28" s="177" t="s">
        <v>150</v>
      </c>
      <c r="T28" s="161">
        <v>0</v>
      </c>
      <c r="U28" s="161">
        <f>ROUND(E28*T28,2)</f>
        <v>0</v>
      </c>
      <c r="V28" s="161"/>
      <c r="W28" s="152"/>
      <c r="X28" s="152"/>
      <c r="Y28" s="152"/>
      <c r="Z28" s="152"/>
      <c r="AA28" s="152"/>
      <c r="AB28" s="152"/>
      <c r="AC28" s="152"/>
      <c r="AD28" s="152"/>
      <c r="AE28" s="152"/>
      <c r="AF28" s="152" t="s">
        <v>670</v>
      </c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</row>
    <row r="29" spans="1:59" x14ac:dyDescent="0.2">
      <c r="A29" s="5"/>
      <c r="B29" s="6"/>
      <c r="C29" s="191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AD29">
        <v>15</v>
      </c>
      <c r="AE29">
        <v>21</v>
      </c>
    </row>
    <row r="30" spans="1:59" x14ac:dyDescent="0.2">
      <c r="A30" s="155"/>
      <c r="B30" s="156" t="s">
        <v>29</v>
      </c>
      <c r="C30" s="192"/>
      <c r="D30" s="157"/>
      <c r="E30" s="158"/>
      <c r="F30" s="158"/>
      <c r="G30" s="186">
        <f>G8</f>
        <v>0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AD30">
        <f>SUMIF(L7:L28,AD29,G7:G28)</f>
        <v>0</v>
      </c>
      <c r="AE30">
        <f>SUMIF(L7:L28,AE29,G7:G28)</f>
        <v>0</v>
      </c>
      <c r="AF30" t="s">
        <v>638</v>
      </c>
    </row>
    <row r="31" spans="1:59" x14ac:dyDescent="0.2">
      <c r="C31" s="193"/>
      <c r="D31" s="143"/>
      <c r="AF31" t="s">
        <v>639</v>
      </c>
    </row>
    <row r="32" spans="1:59" x14ac:dyDescent="0.2">
      <c r="D32" s="143"/>
    </row>
    <row r="33" spans="4:4" x14ac:dyDescent="0.2">
      <c r="D33" s="143"/>
    </row>
    <row r="34" spans="4:4" x14ac:dyDescent="0.2">
      <c r="D34" s="143"/>
    </row>
    <row r="35" spans="4:4" x14ac:dyDescent="0.2">
      <c r="D35" s="143"/>
    </row>
    <row r="36" spans="4:4" x14ac:dyDescent="0.2">
      <c r="D36" s="143"/>
    </row>
    <row r="37" spans="4:4" x14ac:dyDescent="0.2">
      <c r="D37" s="143"/>
    </row>
    <row r="38" spans="4:4" x14ac:dyDescent="0.2">
      <c r="D38" s="143"/>
    </row>
    <row r="39" spans="4:4" x14ac:dyDescent="0.2">
      <c r="D39" s="143"/>
    </row>
    <row r="40" spans="4:4" x14ac:dyDescent="0.2">
      <c r="D40" s="143"/>
    </row>
    <row r="41" spans="4:4" x14ac:dyDescent="0.2">
      <c r="D41" s="143"/>
    </row>
    <row r="42" spans="4:4" x14ac:dyDescent="0.2">
      <c r="D42" s="143"/>
    </row>
    <row r="43" spans="4:4" x14ac:dyDescent="0.2">
      <c r="D43" s="143"/>
    </row>
    <row r="44" spans="4:4" x14ac:dyDescent="0.2">
      <c r="D44" s="143"/>
    </row>
    <row r="45" spans="4:4" x14ac:dyDescent="0.2">
      <c r="D45" s="143"/>
    </row>
    <row r="46" spans="4:4" x14ac:dyDescent="0.2">
      <c r="D46" s="143"/>
    </row>
    <row r="47" spans="4:4" x14ac:dyDescent="0.2">
      <c r="D47" s="143"/>
    </row>
    <row r="48" spans="4:4" x14ac:dyDescent="0.2">
      <c r="D48" s="143"/>
    </row>
    <row r="49" spans="4:4" x14ac:dyDescent="0.2">
      <c r="D49" s="143"/>
    </row>
    <row r="50" spans="4:4" x14ac:dyDescent="0.2">
      <c r="D50" s="143"/>
    </row>
    <row r="51" spans="4:4" x14ac:dyDescent="0.2">
      <c r="D51" s="143"/>
    </row>
    <row r="52" spans="4:4" x14ac:dyDescent="0.2">
      <c r="D52" s="143"/>
    </row>
    <row r="53" spans="4:4" x14ac:dyDescent="0.2">
      <c r="D53" s="143"/>
    </row>
    <row r="54" spans="4:4" x14ac:dyDescent="0.2">
      <c r="D54" s="143"/>
    </row>
    <row r="55" spans="4:4" x14ac:dyDescent="0.2">
      <c r="D55" s="143"/>
    </row>
    <row r="56" spans="4:4" x14ac:dyDescent="0.2">
      <c r="D56" s="143"/>
    </row>
    <row r="57" spans="4:4" x14ac:dyDescent="0.2">
      <c r="D57" s="143"/>
    </row>
    <row r="58" spans="4:4" x14ac:dyDescent="0.2">
      <c r="D58" s="143"/>
    </row>
    <row r="59" spans="4:4" x14ac:dyDescent="0.2">
      <c r="D59" s="143"/>
    </row>
    <row r="60" spans="4:4" x14ac:dyDescent="0.2">
      <c r="D60" s="143"/>
    </row>
    <row r="61" spans="4:4" x14ac:dyDescent="0.2">
      <c r="D61" s="143"/>
    </row>
    <row r="62" spans="4:4" x14ac:dyDescent="0.2">
      <c r="D62" s="143"/>
    </row>
    <row r="63" spans="4:4" x14ac:dyDescent="0.2">
      <c r="D63" s="143"/>
    </row>
    <row r="64" spans="4:4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mergeCells count="5">
    <mergeCell ref="A1:G1"/>
    <mergeCell ref="C2:G2"/>
    <mergeCell ref="C3:G3"/>
    <mergeCell ref="C4:G4"/>
    <mergeCell ref="C27:G27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G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1" customWidth="1"/>
    <col min="3" max="3" width="63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19" width="8.42578125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43" t="s">
        <v>121</v>
      </c>
      <c r="B1" s="243"/>
      <c r="C1" s="243"/>
      <c r="D1" s="243"/>
      <c r="E1" s="243"/>
      <c r="F1" s="243"/>
      <c r="G1" s="243"/>
      <c r="AF1" t="s">
        <v>122</v>
      </c>
    </row>
    <row r="2" spans="1:59" ht="24.95" customHeight="1" x14ac:dyDescent="0.2">
      <c r="A2" s="144" t="s">
        <v>7</v>
      </c>
      <c r="B2" s="75" t="s">
        <v>43</v>
      </c>
      <c r="C2" s="244" t="s">
        <v>44</v>
      </c>
      <c r="D2" s="245"/>
      <c r="E2" s="245"/>
      <c r="F2" s="245"/>
      <c r="G2" s="246"/>
      <c r="AF2" t="s">
        <v>123</v>
      </c>
    </row>
    <row r="3" spans="1:59" ht="24.95" customHeight="1" x14ac:dyDescent="0.2">
      <c r="A3" s="144" t="s">
        <v>8</v>
      </c>
      <c r="B3" s="75" t="s">
        <v>52</v>
      </c>
      <c r="C3" s="244" t="s">
        <v>53</v>
      </c>
      <c r="D3" s="245"/>
      <c r="E3" s="245"/>
      <c r="F3" s="245"/>
      <c r="G3" s="246"/>
      <c r="AB3" s="91" t="s">
        <v>123</v>
      </c>
      <c r="AF3" t="s">
        <v>124</v>
      </c>
    </row>
    <row r="4" spans="1:59" ht="24.95" customHeight="1" x14ac:dyDescent="0.2">
      <c r="A4" s="145" t="s">
        <v>9</v>
      </c>
      <c r="B4" s="146" t="s">
        <v>58</v>
      </c>
      <c r="C4" s="247" t="s">
        <v>59</v>
      </c>
      <c r="D4" s="248"/>
      <c r="E4" s="248"/>
      <c r="F4" s="248"/>
      <c r="G4" s="249"/>
      <c r="AF4" t="s">
        <v>125</v>
      </c>
    </row>
    <row r="5" spans="1:59" x14ac:dyDescent="0.2">
      <c r="D5" s="143"/>
    </row>
    <row r="6" spans="1:59" ht="38.25" x14ac:dyDescent="0.2">
      <c r="A6" s="148" t="s">
        <v>126</v>
      </c>
      <c r="B6" s="150" t="s">
        <v>127</v>
      </c>
      <c r="C6" s="150" t="s">
        <v>128</v>
      </c>
      <c r="D6" s="149" t="s">
        <v>129</v>
      </c>
      <c r="E6" s="148" t="s">
        <v>130</v>
      </c>
      <c r="F6" s="147" t="s">
        <v>131</v>
      </c>
      <c r="G6" s="148" t="s">
        <v>29</v>
      </c>
      <c r="H6" s="151" t="s">
        <v>30</v>
      </c>
      <c r="I6" s="151" t="s">
        <v>132</v>
      </c>
      <c r="J6" s="151" t="s">
        <v>31</v>
      </c>
      <c r="K6" s="151" t="s">
        <v>133</v>
      </c>
      <c r="L6" s="151" t="s">
        <v>134</v>
      </c>
      <c r="M6" s="151" t="s">
        <v>135</v>
      </c>
      <c r="N6" s="151" t="s">
        <v>136</v>
      </c>
      <c r="O6" s="151" t="s">
        <v>137</v>
      </c>
      <c r="P6" s="151" t="s">
        <v>138</v>
      </c>
      <c r="Q6" s="151" t="s">
        <v>139</v>
      </c>
      <c r="R6" s="151" t="s">
        <v>140</v>
      </c>
      <c r="S6" s="151" t="s">
        <v>141</v>
      </c>
      <c r="T6" s="151" t="s">
        <v>142</v>
      </c>
      <c r="U6" s="151" t="s">
        <v>143</v>
      </c>
      <c r="V6" s="151" t="s">
        <v>144</v>
      </c>
    </row>
    <row r="7" spans="1:59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</row>
    <row r="8" spans="1:59" x14ac:dyDescent="0.2">
      <c r="A8" s="165" t="s">
        <v>145</v>
      </c>
      <c r="B8" s="166" t="s">
        <v>112</v>
      </c>
      <c r="C8" s="187" t="s">
        <v>113</v>
      </c>
      <c r="D8" s="167"/>
      <c r="E8" s="168"/>
      <c r="F8" s="169"/>
      <c r="G8" s="169">
        <f>SUMIF(AF9:AF9,"&lt;&gt;NOR",G9:G9)</f>
        <v>0</v>
      </c>
      <c r="H8" s="169"/>
      <c r="I8" s="169">
        <f>SUM(I9:I9)</f>
        <v>0</v>
      </c>
      <c r="J8" s="169"/>
      <c r="K8" s="169">
        <f>SUM(K9:K9)</f>
        <v>0</v>
      </c>
      <c r="L8" s="169"/>
      <c r="M8" s="169">
        <f>SUM(M9:M9)</f>
        <v>0</v>
      </c>
      <c r="N8" s="169"/>
      <c r="O8" s="169">
        <f>SUM(O9:O9)</f>
        <v>2.06</v>
      </c>
      <c r="P8" s="169"/>
      <c r="Q8" s="169">
        <f>SUM(Q9:Q9)</f>
        <v>0</v>
      </c>
      <c r="R8" s="169"/>
      <c r="S8" s="170"/>
      <c r="T8" s="164"/>
      <c r="U8" s="164">
        <f>SUM(U9:U9)</f>
        <v>341</v>
      </c>
      <c r="V8" s="164"/>
      <c r="AF8" t="s">
        <v>146</v>
      </c>
    </row>
    <row r="9" spans="1:59" outlineLevel="1" x14ac:dyDescent="0.2">
      <c r="A9" s="171">
        <v>1</v>
      </c>
      <c r="B9" s="172" t="s">
        <v>671</v>
      </c>
      <c r="C9" s="189" t="s">
        <v>672</v>
      </c>
      <c r="D9" s="173" t="s">
        <v>314</v>
      </c>
      <c r="E9" s="174">
        <v>1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2.06</v>
      </c>
      <c r="O9" s="176">
        <f>ROUND(E9*N9,2)</f>
        <v>2.06</v>
      </c>
      <c r="P9" s="176">
        <v>0</v>
      </c>
      <c r="Q9" s="176">
        <f>ROUND(E9*P9,2)</f>
        <v>0</v>
      </c>
      <c r="R9" s="176"/>
      <c r="S9" s="177" t="s">
        <v>150</v>
      </c>
      <c r="T9" s="161">
        <v>341</v>
      </c>
      <c r="U9" s="161">
        <f>ROUND(E9*T9,2)</f>
        <v>341</v>
      </c>
      <c r="V9" s="161"/>
      <c r="W9" s="152"/>
      <c r="X9" s="152"/>
      <c r="Y9" s="152"/>
      <c r="Z9" s="152"/>
      <c r="AA9" s="152"/>
      <c r="AB9" s="152"/>
      <c r="AC9" s="152"/>
      <c r="AD9" s="152"/>
      <c r="AE9" s="152"/>
      <c r="AF9" s="152" t="s">
        <v>670</v>
      </c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</row>
    <row r="10" spans="1:59" x14ac:dyDescent="0.2">
      <c r="A10" s="5"/>
      <c r="B10" s="6"/>
      <c r="C10" s="191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AD10">
        <v>15</v>
      </c>
      <c r="AE10">
        <v>21</v>
      </c>
    </row>
    <row r="11" spans="1:59" x14ac:dyDescent="0.2">
      <c r="A11" s="155"/>
      <c r="B11" s="156" t="s">
        <v>29</v>
      </c>
      <c r="C11" s="192"/>
      <c r="D11" s="157"/>
      <c r="E11" s="158"/>
      <c r="F11" s="158"/>
      <c r="G11" s="186">
        <f>G8</f>
        <v>0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AD11">
        <f>SUMIF(L7:L9,AD10,G7:G9)</f>
        <v>0</v>
      </c>
      <c r="AE11">
        <f>SUMIF(L7:L9,AE10,G7:G9)</f>
        <v>0</v>
      </c>
      <c r="AF11" t="s">
        <v>638</v>
      </c>
    </row>
    <row r="12" spans="1:59" x14ac:dyDescent="0.2">
      <c r="C12" s="193"/>
      <c r="D12" s="143"/>
      <c r="AF12" t="s">
        <v>639</v>
      </c>
    </row>
    <row r="13" spans="1:59" x14ac:dyDescent="0.2">
      <c r="D13" s="143"/>
    </row>
    <row r="14" spans="1:59" x14ac:dyDescent="0.2">
      <c r="D14" s="143"/>
    </row>
    <row r="15" spans="1:59" x14ac:dyDescent="0.2">
      <c r="D15" s="143"/>
    </row>
    <row r="16" spans="1:59" x14ac:dyDescent="0.2">
      <c r="D16" s="143"/>
    </row>
    <row r="17" spans="4:4" x14ac:dyDescent="0.2">
      <c r="D17" s="143"/>
    </row>
    <row r="18" spans="4:4" x14ac:dyDescent="0.2">
      <c r="D18" s="143"/>
    </row>
    <row r="19" spans="4:4" x14ac:dyDescent="0.2">
      <c r="D19" s="143"/>
    </row>
    <row r="20" spans="4:4" x14ac:dyDescent="0.2">
      <c r="D20" s="143"/>
    </row>
    <row r="21" spans="4:4" x14ac:dyDescent="0.2">
      <c r="D21" s="143"/>
    </row>
    <row r="22" spans="4:4" x14ac:dyDescent="0.2">
      <c r="D22" s="143"/>
    </row>
    <row r="23" spans="4:4" x14ac:dyDescent="0.2">
      <c r="D23" s="143"/>
    </row>
    <row r="24" spans="4:4" x14ac:dyDescent="0.2">
      <c r="D24" s="143"/>
    </row>
    <row r="25" spans="4:4" x14ac:dyDescent="0.2">
      <c r="D25" s="143"/>
    </row>
    <row r="26" spans="4:4" x14ac:dyDescent="0.2">
      <c r="D26" s="143"/>
    </row>
    <row r="27" spans="4:4" x14ac:dyDescent="0.2">
      <c r="D27" s="143"/>
    </row>
    <row r="28" spans="4:4" x14ac:dyDescent="0.2">
      <c r="D28" s="143"/>
    </row>
    <row r="29" spans="4:4" x14ac:dyDescent="0.2">
      <c r="D29" s="143"/>
    </row>
    <row r="30" spans="4:4" x14ac:dyDescent="0.2">
      <c r="D30" s="143"/>
    </row>
    <row r="31" spans="4:4" x14ac:dyDescent="0.2">
      <c r="D31" s="143"/>
    </row>
    <row r="32" spans="4:4" x14ac:dyDescent="0.2">
      <c r="D32" s="143"/>
    </row>
    <row r="33" spans="4:4" x14ac:dyDescent="0.2">
      <c r="D33" s="143"/>
    </row>
    <row r="34" spans="4:4" x14ac:dyDescent="0.2">
      <c r="D34" s="143"/>
    </row>
    <row r="35" spans="4:4" x14ac:dyDescent="0.2">
      <c r="D35" s="143"/>
    </row>
    <row r="36" spans="4:4" x14ac:dyDescent="0.2">
      <c r="D36" s="143"/>
    </row>
    <row r="37" spans="4:4" x14ac:dyDescent="0.2">
      <c r="D37" s="143"/>
    </row>
    <row r="38" spans="4:4" x14ac:dyDescent="0.2">
      <c r="D38" s="143"/>
    </row>
    <row r="39" spans="4:4" x14ac:dyDescent="0.2">
      <c r="D39" s="143"/>
    </row>
    <row r="40" spans="4:4" x14ac:dyDescent="0.2">
      <c r="D40" s="143"/>
    </row>
    <row r="41" spans="4:4" x14ac:dyDescent="0.2">
      <c r="D41" s="143"/>
    </row>
    <row r="42" spans="4:4" x14ac:dyDescent="0.2">
      <c r="D42" s="143"/>
    </row>
    <row r="43" spans="4:4" x14ac:dyDescent="0.2">
      <c r="D43" s="143"/>
    </row>
    <row r="44" spans="4:4" x14ac:dyDescent="0.2">
      <c r="D44" s="143"/>
    </row>
    <row r="45" spans="4:4" x14ac:dyDescent="0.2">
      <c r="D45" s="143"/>
    </row>
    <row r="46" spans="4:4" x14ac:dyDescent="0.2">
      <c r="D46" s="143"/>
    </row>
    <row r="47" spans="4:4" x14ac:dyDescent="0.2">
      <c r="D47" s="143"/>
    </row>
    <row r="48" spans="4:4" x14ac:dyDescent="0.2">
      <c r="D48" s="143"/>
    </row>
    <row r="49" spans="4:4" x14ac:dyDescent="0.2">
      <c r="D49" s="143"/>
    </row>
    <row r="50" spans="4:4" x14ac:dyDescent="0.2">
      <c r="D50" s="143"/>
    </row>
    <row r="51" spans="4:4" x14ac:dyDescent="0.2">
      <c r="D51" s="143"/>
    </row>
    <row r="52" spans="4:4" x14ac:dyDescent="0.2">
      <c r="D52" s="143"/>
    </row>
    <row r="53" spans="4:4" x14ac:dyDescent="0.2">
      <c r="D53" s="143"/>
    </row>
    <row r="54" spans="4:4" x14ac:dyDescent="0.2">
      <c r="D54" s="143"/>
    </row>
    <row r="55" spans="4:4" x14ac:dyDescent="0.2">
      <c r="D55" s="143"/>
    </row>
    <row r="56" spans="4:4" x14ac:dyDescent="0.2">
      <c r="D56" s="143"/>
    </row>
    <row r="57" spans="4:4" x14ac:dyDescent="0.2">
      <c r="D57" s="143"/>
    </row>
    <row r="58" spans="4:4" x14ac:dyDescent="0.2">
      <c r="D58" s="143"/>
    </row>
    <row r="59" spans="4:4" x14ac:dyDescent="0.2">
      <c r="D59" s="143"/>
    </row>
    <row r="60" spans="4:4" x14ac:dyDescent="0.2">
      <c r="D60" s="143"/>
    </row>
    <row r="61" spans="4:4" x14ac:dyDescent="0.2">
      <c r="D61" s="143"/>
    </row>
    <row r="62" spans="4:4" x14ac:dyDescent="0.2">
      <c r="D62" s="143"/>
    </row>
    <row r="63" spans="4:4" x14ac:dyDescent="0.2">
      <c r="D63" s="143"/>
    </row>
    <row r="64" spans="4:4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280 001 Pol</vt:lpstr>
      <vt:lpstr>280 002 Pol</vt:lpstr>
      <vt:lpstr>280 003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'280 001 Pol'!Názvy_tisku</vt:lpstr>
      <vt:lpstr>'280 002 Pol'!Názvy_tisku</vt:lpstr>
      <vt:lpstr>'280 003 Pol'!Názvy_tisku</vt:lpstr>
      <vt:lpstr>oadresa</vt:lpstr>
      <vt:lpstr>Stavba!Objednatel</vt:lpstr>
      <vt:lpstr>Stavba!Objekt</vt:lpstr>
      <vt:lpstr>'280 001 Pol'!Oblast_tisku</vt:lpstr>
      <vt:lpstr>'280 002 Pol'!Oblast_tisku</vt:lpstr>
      <vt:lpstr>'280 003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Projektant 10</cp:lastModifiedBy>
  <cp:lastPrinted>2014-02-28T09:52:57Z</cp:lastPrinted>
  <dcterms:created xsi:type="dcterms:W3CDTF">2009-04-08T07:15:50Z</dcterms:created>
  <dcterms:modified xsi:type="dcterms:W3CDTF">2018-02-09T13:29:03Z</dcterms:modified>
</cp:coreProperties>
</file>